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858" documentId="13_ncr:1_{F6CB121F-512D-4AA6-A0C1-0FB36C537598}" xr6:coauthVersionLast="47" xr6:coauthVersionMax="47" xr10:uidLastSave="{7F0EFA91-B4C0-49DC-BFF0-779F21E3E806}"/>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7" i="5"/>
  <c r="G2" i="5"/>
  <c r="G2" i="4"/>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7" i="1"/>
  <c r="G7" i="1"/>
  <c r="I7" i="1"/>
  <c r="J7" i="1"/>
  <c r="L7"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6"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I3" i="1"/>
  <c r="I4" i="1"/>
  <c r="I5" i="1"/>
  <c r="I6"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G3" i="1"/>
  <c r="G4" i="1"/>
  <c r="G5" i="1"/>
  <c r="G6"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I2" i="6"/>
  <c r="I5" i="6"/>
  <c r="L2" i="6"/>
  <c r="L5" i="6"/>
  <c r="L4" i="6"/>
  <c r="J5" i="6"/>
  <c r="J2" i="6"/>
  <c r="J4" i="6"/>
  <c r="I4" i="6"/>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L4" i="5"/>
  <c r="L5" i="5"/>
  <c r="J4" i="5"/>
  <c r="J5" i="5"/>
  <c r="I4" i="5"/>
  <c r="I5" i="5"/>
  <c r="B4" i="5"/>
  <c r="B5" i="5"/>
  <c r="B3" i="5"/>
  <c r="I3" i="5"/>
  <c r="J3" i="5"/>
  <c r="L3" i="5"/>
  <c r="B3" i="2"/>
  <c r="G3" i="2"/>
  <c r="I3" i="2"/>
  <c r="J3" i="2"/>
  <c r="L3" i="2"/>
  <c r="B4" i="2"/>
  <c r="G4" i="2"/>
  <c r="I4" i="2"/>
  <c r="J4" i="2"/>
  <c r="L4" i="2"/>
  <c r="B2" i="1"/>
  <c r="L2" i="5"/>
  <c r="B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<sst xmlns="http://schemas.openxmlformats.org/spreadsheetml/2006/main" count="178578" uniqueCount="39071">
  <si>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</si>
  <si>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</si>
  <si>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</si>
  <si>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</si>
  <si>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</si>
  <si>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</si>
  <si>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</si>
  <si>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</si>
  <si>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</si>
  <si>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</si>
  <si>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</si>
  <si>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</si>
  <si>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</si>
  <si>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</si>
  <si>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</si>
  <si>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</si>
  <si>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</si>
  <si>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</si>
  <si>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</si>
  <si>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</si>
  <si>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</si>
  <si>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</si>
  <si>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</si>
  <si>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</si>
  <si>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</si>
  <si>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</si>
  <si>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</si>
  <si>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</si>
  <si>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</si>
  <si>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</si>
  <si>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</si>
  <si>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</si>
  <si>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</si>
  <si>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</si>
  <si>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</si>
  <si>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</si>
  <si>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</si>
  <si>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</si>
  <si>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</si>
  <si>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</si>
  <si>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</si>
  <si>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</si>
  <si>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</si>
  <si>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</si>
  <si>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</si>
  <si>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</si>
  <si>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</si>
  <si>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</si>
  <si>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</si>
  <si>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</si>
  <si>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</si>
  <si>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</si>
  <si>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</si>
  <si>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</si>
  <si>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</si>
  <si>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</si>
  <si>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</si>
  <si>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</si>
  <si>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</si>
  <si>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</si>
  <si>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</si>
  <si>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</si>
  <si>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</si>
  <si>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</si>
  <si>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</si>
  <si>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</si>
  <si>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</si>
  <si>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</si>
  <si>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</si>
  <si>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</si>
  <si>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</si>
  <si>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</si>
  <si>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</si>
  <si>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</si>
  <si>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</si>
  <si>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</si>
  <si>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</si>
  <si>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</si>
  <si>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</si>
  <si>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</si>
  <si>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</si>
  <si>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</si>
  <si>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</si>
  <si>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</si>
  <si>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</si>
  <si>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</si>
  <si>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</si>
  <si>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</si>
  <si>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</si>
  <si>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</si>
  <si>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</si>
  <si>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</si>
  <si>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</si>
  <si>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</si>
  <si>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</si>
  <si>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</si>
  <si>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</si>
  <si>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</si>
  <si>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</si>
  <si>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</si>
  <si>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</si>
  <si>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</si>
  <si>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</si>
  <si>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</si>
  <si>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</si>
  <si>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</si>
  <si>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</si>
  <si>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</si>
  <si>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</si>
  <si>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</si>
  <si>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</si>
  <si>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</si>
  <si>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</si>
  <si>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</si>
  <si>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</si>
  <si>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</si>
  <si>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</si>
  <si>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</si>
  <si>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</si>
  <si>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</si>
  <si>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</si>
  <si>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</si>
  <si>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</si>
  <si>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</si>
  <si>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</si>
  <si>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</si>
  <si>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</si>
  <si>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</si>
  <si>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</si>
  <si>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</si>
  <si>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</si>
  <si>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</si>
  <si>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</si>
  <si>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</si>
  <si>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</si>
  <si>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</si>
  <si>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</si>
  <si>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</si>
  <si>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</si>
  <si>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</si>
  <si>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</si>
  <si>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</si>
  <si>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</si>
  <si>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</si>
  <si>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</si>
  <si>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</si>
  <si>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</si>
  <si>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</si>
  <si>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</si>
  <si>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</si>
  <si>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</si>
  <si>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</si>
  <si>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</si>
  <si>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</si>
  <si>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</si>
  <si>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</si>
  <si>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</si>
  <si>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</si>
  <si>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</si>
  <si>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</si>
  <si>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</si>
  <si>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</si>
  <si>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</si>
  <si>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</si>
  <si>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</si>
  <si>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</si>
  <si>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</si>
  <si>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</si>
  <si>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</si>
  <si>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</si>
  <si>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</si>
  <si>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</si>
  <si>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</si>
  <si>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</si>
  <si>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</si>
  <si>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</si>
  <si>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</si>
  <si>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</si>
  <si>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</si>
  <si>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</si>
  <si>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</si>
  <si>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</si>
  <si>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</si>
  <si>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</si>
  <si>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</si>
  <si>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</si>
  <si>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</si>
  <si>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</si>
  <si>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</si>
  <si>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</si>
  <si>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</si>
  <si>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</si>
  <si>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</si>
  <si>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</si>
  <si>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</si>
  <si>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</si>
  <si>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</si>
  <si>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</si>
  <si>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</si>
  <si>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</si>
  <si>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</si>
  <si>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</si>
  <si>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</si>
  <si>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</si>
  <si>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</si>
  <si>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</si>
  <si>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</si>
  <si>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</si>
  <si>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</si>
  <si>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</si>
  <si>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</si>
  <si>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</si>
  <si>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</si>
  <si>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</si>
  <si>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</si>
  <si>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</si>
  <si>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</si>
  <si>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</si>
  <si>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</si>
  <si>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</si>
  <si>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</si>
  <si>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</si>
  <si>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</si>
  <si>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</si>
  <si>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</si>
  <si>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</si>
  <si>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</si>
  <si>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</si>
  <si>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</si>
  <si>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</si>
  <si>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</si>
  <si>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</si>
  <si>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</si>
  <si>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</si>
  <si>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</si>
  <si>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</si>
  <si>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</si>
  <si>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</si>
  <si>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</si>
  <si>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</si>
  <si>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</si>
  <si>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</si>
  <si>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</si>
  <si>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</si>
  <si>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</si>
  <si>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</si>
  <si>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</si>
  <si>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</si>
  <si>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</si>
  <si>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</si>
  <si>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</si>
  <si>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</si>
  <si>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</si>
  <si>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</si>
  <si>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</si>
  <si>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</si>
  <si>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</si>
  <si>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</si>
  <si>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</si>
  <si>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</si>
  <si>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</si>
  <si>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</si>
  <si>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</si>
  <si>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</si>
  <si>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</si>
  <si>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</si>
  <si>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</si>
  <si>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</si>
  <si>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</si>
  <si>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</si>
  <si>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</si>
  <si>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</si>
  <si>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</si>
  <si>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</si>
  <si>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</si>
  <si>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</si>
  <si>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</si>
  <si>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</si>
  <si>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</si>
  <si>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</si>
  <si>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</si>
  <si>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</si>
  <si>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</si>
  <si>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</si>
  <si>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</si>
  <si>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</si>
  <si>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</si>
  <si>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</si>
  <si>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</si>
  <si>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</si>
  <si>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</si>
  <si>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</si>
  <si>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</si>
  <si>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</si>
  <si>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</si>
  <si>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</si>
  <si>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</si>
  <si>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</si>
  <si>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</si>
  <si>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</si>
  <si>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</si>
  <si>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</si>
  <si>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</si>
  <si>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</si>
  <si>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</si>
  <si>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</si>
  <si>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</si>
  <si>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</si>
  <si>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</si>
  <si>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</si>
  <si>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</si>
  <si>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</si>
  <si>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</si>
  <si>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</si>
  <si>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</si>
  <si>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</si>
  <si>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</si>
  <si>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</si>
  <si>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</si>
  <si>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</si>
  <si>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</si>
  <si>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</si>
  <si>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</si>
  <si>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</si>
  <si>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</si>
  <si>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</si>
  <si>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</si>
  <si>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</si>
  <si>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</si>
  <si>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</si>
  <si>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</si>
  <si>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</si>
  <si>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</si>
  <si>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</si>
  <si>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</si>
  <si>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</si>
  <si>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</si>
  <si>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</si>
  <si>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</si>
  <si>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</si>
  <si>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</si>
  <si>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</si>
  <si>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</si>
  <si>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</si>
  <si>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</si>
  <si>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</si>
  <si>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</si>
  <si>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</si>
  <si>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</si>
  <si>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</si>
  <si>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</si>
  <si>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</si>
  <si>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</si>
  <si>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</si>
  <si>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</si>
  <si>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</si>
  <si>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</si>
  <si>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</si>
  <si>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</si>
  <si>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</si>
  <si>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</si>
  <si>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</si>
  <si>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</si>
  <si>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</si>
  <si>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</si>
  <si>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</si>
  <si>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</si>
  <si>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</si>
  <si>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</si>
  <si>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</si>
  <si>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</si>
  <si>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</si>
  <si>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</si>
  <si>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</si>
  <si>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</si>
  <si>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</si>
  <si>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</si>
  <si>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</si>
  <si>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</si>
  <si>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</si>
  <si>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</si>
  <si>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</si>
  <si>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</si>
  <si>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</si>
  <si>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</si>
  <si>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</si>
  <si>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</si>
  <si>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</si>
  <si>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</si>
  <si>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</si>
  <si>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</si>
  <si>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</si>
  <si>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</si>
  <si>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</si>
  <si>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</si>
  <si>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</si>
  <si>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</si>
  <si>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</si>
  <si>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</si>
  <si>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</si>
  <si>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</si>
  <si>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</si>
  <si>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</si>
  <si>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</si>
  <si>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</si>
  <si>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</si>
  <si>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</si>
  <si>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</si>
  <si>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</si>
  <si>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</si>
  <si>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</si>
  <si>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</si>
  <si>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</si>
  <si>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</si>
  <si>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</si>
  <si>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</si>
  <si>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</si>
  <si>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</si>
  <si>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</si>
  <si>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</si>
  <si>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</si>
  <si>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</si>
  <si>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</si>
  <si>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</si>
  <si>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</si>
  <si>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</si>
  <si>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</si>
  <si>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</si>
  <si>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</si>
  <si>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</si>
  <si>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</si>
  <si>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</si>
  <si>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</si>
  <si>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</si>
  <si>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</si>
  <si>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</si>
  <si>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</si>
  <si>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</si>
  <si>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</si>
  <si>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</si>
  <si>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</si>
  <si>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</si>
  <si>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</si>
  <si>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</si>
  <si>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</si>
  <si>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</si>
  <si>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</si>
  <si>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</si>
  <si>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</si>
  <si>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</si>
  <si>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</si>
  <si>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</si>
  <si>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</si>
  <si>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</si>
  <si>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</si>
  <si>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</si>
  <si>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</si>
  <si>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</si>
  <si>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</si>
  <si>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</si>
  <si>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</si>
  <si>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</si>
  <si>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</si>
  <si>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</si>
  <si>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</si>
  <si>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</si>
  <si>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</si>
  <si>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</si>
  <si>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</si>
  <si>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</si>
  <si>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</si>
  <si>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</si>
  <si>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</si>
  <si>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</si>
  <si>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</si>
  <si>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</si>
  <si>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</si>
  <si>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</si>
  <si>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</si>
  <si>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</si>
  <si>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</si>
  <si>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</si>
  <si>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</si>
  <si>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</si>
  <si>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</si>
  <si>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</si>
  <si>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</si>
  <si>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</si>
  <si>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</si>
  <si>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</si>
  <si>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</si>
  <si>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</si>
  <si>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</si>
  <si>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</si>
  <si>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</si>
  <si>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</si>
  <si>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</si>
  <si>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</si>
  <si>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</si>
  <si>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</si>
  <si>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</si>
  <si>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</si>
  <si>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</si>
  <si>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</si>
  <si>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</si>
  <si>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</si>
  <si>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</si>
  <si>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</si>
  <si>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</si>
  <si>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</si>
  <si>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</si>
  <si>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</si>
  <si>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</si>
  <si>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</si>
  <si>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</si>
  <si>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</si>
  <si>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</si>
  <si>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</si>
  <si>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</si>
  <si>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</si>
  <si>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</si>
  <si>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</si>
  <si>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</si>
  <si>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</si>
  <si>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</si>
  <si>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</si>
  <si>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</si>
  <si>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</si>
  <si>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</si>
  <si>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</si>
  <si>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</si>
  <si>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</si>
  <si>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</si>
  <si>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</si>
  <si>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</si>
  <si>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</si>
  <si>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</si>
  <si>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</si>
  <si>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</si>
  <si>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</si>
  <si>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</si>
  <si>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</si>
  <si>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</si>
  <si>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</si>
  <si>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</si>
  <si>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</si>
  <si>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</si>
  <si>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</si>
  <si>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</si>
  <si>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</si>
  <si>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</si>
  <si>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</si>
  <si>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</si>
  <si>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</si>
  <si>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</si>
  <si>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</si>
  <si>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</si>
  <si>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</si>
  <si>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</si>
  <si>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</si>
  <si>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</si>
  <si>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</si>
  <si>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</si>
  <si>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</si>
  <si>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</si>
  <si>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</si>
  <si>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</si>
  <si>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</si>
  <si>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</si>
  <si>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</si>
  <si>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</si>
  <si>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</si>
  <si>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</si>
  <si>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</si>
  <si>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</si>
  <si>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</si>
  <si>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</si>
  <si>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</si>
  <si>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</si>
  <si>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</si>
  <si>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</si>
  <si>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</si>
  <si>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</si>
  <si>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</si>
  <si>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</si>
  <si>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</si>
  <si>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</si>
  <si>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</si>
  <si>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</si>
  <si>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</si>
  <si>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</si>
  <si>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</si>
  <si>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</si>
  <si>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</si>
  <si>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</si>
  <si>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</si>
  <si>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</si>
  <si>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</si>
  <si>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</si>
  <si>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</si>
  <si>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</si>
  <si>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</si>
  <si>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</si>
  <si>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</si>
  <si>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</si>
  <si>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</si>
  <si>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</si>
  <si>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</si>
  <si>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</si>
  <si>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</si>
  <si>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</si>
  <si>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</si>
  <si>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</si>
  <si>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</si>
  <si>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</si>
  <si>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</si>
  <si>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</si>
  <si>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</si>
  <si>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</si>
  <si>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</si>
  <si>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</si>
  <si>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</si>
  <si>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</si>
  <si>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</si>
  <si>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</si>
  <si>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</si>
  <si>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</si>
  <si>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</si>
  <si>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</si>
  <si>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</si>
  <si>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</si>
  <si>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</si>
  <si>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</si>
  <si>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</si>
  <si>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</si>
  <si>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</si>
  <si>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</si>
  <si>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</si>
  <si>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</si>
  <si>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</si>
  <si>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</si>
  <si>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</si>
  <si>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</si>
  <si>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</si>
  <si>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</si>
  <si>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</si>
  <si>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</si>
  <si>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</si>
  <si>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</si>
  <si>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</si>
  <si>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</si>
  <si>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</si>
  <si>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</si>
  <si>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</si>
  <si>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</si>
  <si>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</si>
  <si>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</si>
  <si>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</si>
  <si>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</si>
  <si>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</si>
  <si>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</si>
  <si>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</si>
  <si>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</si>
  <si>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</si>
  <si>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</si>
  <si>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</si>
  <si>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</si>
  <si>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</si>
  <si>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</si>
  <si>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</si>
  <si>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</si>
  <si>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</si>
  <si>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</si>
  <si>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</si>
  <si>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</si>
  <si>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</si>
  <si>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</si>
  <si>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</si>
  <si>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</si>
  <si>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</si>
  <si>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</si>
  <si>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</si>
  <si>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</si>
  <si>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</si>
  <si>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</si>
  <si>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</si>
  <si>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</si>
  <si>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</si>
  <si>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</si>
  <si>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</si>
  <si>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</si>
  <si>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</si>
  <si>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</si>
  <si>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</si>
  <si>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</si>
  <si>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</si>
  <si>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</si>
  <si>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</si>
  <si>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</si>
  <si>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</si>
  <si>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</si>
  <si>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</si>
  <si>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</si>
  <si>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</si>
  <si>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</si>
  <si>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</si>
  <si>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</si>
  <si>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</si>
  <si>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</si>
  <si>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</si>
  <si>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</si>
  <si>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</si>
  <si>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</si>
  <si>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</si>
  <si>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</si>
  <si>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</si>
  <si>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</si>
  <si>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</si>
  <si>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</si>
  <si>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</si>
  <si>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</si>
  <si>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</si>
  <si>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</si>
  <si>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</si>
  <si>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</si>
  <si>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</si>
  <si>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</si>
  <si>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</si>
  <si>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</si>
  <si>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</si>
  <si>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</si>
  <si>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</si>
  <si>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</si>
  <si>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</si>
  <si>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</si>
  <si>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</si>
  <si>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</si>
  <si>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</si>
  <si>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</si>
  <si>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</si>
  <si>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</si>
  <si>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</si>
  <si>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</si>
  <si>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</si>
  <si>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</si>
  <si>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</si>
  <si>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</si>
  <si>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</si>
  <si>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</si>
  <si>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</si>
  <si>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</si>
  <si>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</si>
  <si>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</si>
  <si>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</si>
  <si>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</si>
  <si>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</si>
  <si>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</si>
  <si>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</si>
  <si>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</si>
  <si>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</si>
  <si>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</si>
  <si>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</si>
  <si>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</si>
  <si>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</si>
  <si>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</si>
  <si>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</si>
  <si>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</si>
  <si>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</si>
  <si>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</si>
  <si>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</si>
  <si>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</si>
  <si>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</si>
  <si>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</si>
  <si>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</si>
  <si>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</si>
  <si>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</si>
  <si>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</si>
  <si>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</si>
  <si>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</si>
  <si>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</si>
  <si>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</si>
  <si>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</si>
  <si>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</si>
  <si>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</si>
  <si>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</si>
  <si>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</si>
  <si>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</si>
  <si>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</si>
  <si>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</si>
  <si>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</si>
  <si>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</si>
  <si>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</si>
  <si>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</si>
  <si>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</si>
  <si>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</si>
  <si>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</si>
  <si>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</si>
  <si>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</si>
  <si>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</si>
  <si>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</si>
  <si>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</si>
  <si>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</si>
  <si>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</si>
  <si>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</si>
  <si>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</si>
  <si>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</si>
  <si>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</si>
  <si>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</si>
  <si>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</si>
  <si>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</si>
  <si>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</si>
  <si>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</si>
  <si>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</si>
  <si>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</si>
  <si>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</si>
  <si>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</si>
  <si>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</si>
  <si>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</si>
  <si>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</si>
  <si>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</si>
  <si>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</si>
  <si>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</si>
  <si>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</si>
  <si>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</si>
  <si>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</si>
  <si>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</si>
  <si>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</si>
  <si>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</si>
  <si>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</si>
  <si>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</si>
  <si>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</si>
  <si>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</si>
  <si>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</si>
  <si>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</si>
  <si>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</si>
  <si>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</si>
  <si>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</si>
  <si>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</si>
  <si>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</si>
  <si>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</si>
  <si>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</si>
  <si>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</si>
  <si>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</si>
  <si>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</si>
  <si>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</si>
  <si>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</si>
  <si>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</si>
  <si>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</si>
  <si>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</si>
  <si>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</si>
  <si>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</si>
  <si>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</si>
  <si>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</si>
  <si>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</si>
  <si>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</si>
  <si>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</si>
  <si>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</si>
  <si>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</si>
  <si>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</si>
  <si>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</si>
  <si>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</si>
  <si>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</si>
  <si>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</si>
  <si>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</si>
  <si>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</si>
  <si>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</si>
  <si>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</si>
  <si>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</si>
  <si>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</si>
  <si>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</si>
  <si>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</si>
  <si>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</si>
  <si>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</si>
  <si>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</si>
  <si>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</si>
  <si>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</si>
  <si>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</si>
  <si>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</si>
  <si>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</si>
  <si>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</si>
  <si>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</si>
  <si>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</si>
  <si>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</si>
  <si>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</si>
  <si>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</si>
  <si>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</si>
  <si>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</si>
  <si>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</si>
  <si>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</si>
  <si>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</si>
  <si>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</si>
  <si>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</si>
  <si>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</si>
  <si>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</si>
  <si>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</si>
  <si>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</si>
  <si>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</si>
  <si>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</si>
  <si>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</si>
  <si>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</si>
  <si>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</si>
  <si>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</si>
  <si>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</si>
  <si>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</si>
  <si>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</si>
  <si>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</si>
  <si>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</si>
  <si>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</si>
  <si>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</si>
  <si>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</si>
  <si>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</si>
  <si>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</si>
  <si>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</si>
  <si>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</si>
  <si>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</si>
  <si>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</si>
  <si>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</si>
  <si>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</si>
  <si>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</si>
  <si>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</si>
  <si>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</si>
  <si>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</si>
  <si>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</si>
  <si>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</si>
  <si>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</si>
  <si>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</si>
  <si>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</si>
  <si>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</si>
  <si>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</si>
  <si>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</si>
  <si>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</si>
  <si>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</si>
  <si>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</si>
  <si>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</si>
  <si>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</si>
  <si>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</si>
  <si>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</si>
  <si>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</si>
  <si>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</si>
  <si>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</si>
  <si>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</si>
  <si>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</si>
  <si>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</si>
  <si>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</si>
  <si>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</si>
  <si>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</si>
  <si>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</si>
  <si>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</si>
  <si>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</si>
  <si>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</si>
  <si>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</si>
  <si>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</si>
  <si>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</si>
  <si>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</si>
  <si>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</si>
  <si>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</si>
  <si>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</si>
  <si>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</si>
  <si>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</si>
  <si>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</si>
  <si>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</si>
  <si>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</si>
  <si>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</si>
  <si>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</si>
  <si>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</si>
  <si>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</si>
  <si>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</si>
  <si>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</si>
  <si>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</si>
  <si>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</si>
  <si>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</si>
  <si>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</si>
  <si>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</si>
  <si>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</si>
  <si>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</si>
  <si>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</si>
  <si>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</si>
  <si>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</si>
  <si>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</si>
  <si>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</si>
  <si>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</si>
  <si>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</si>
  <si>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</si>
  <si>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</si>
  <si>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</si>
  <si>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</si>
  <si>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</si>
  <si>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</si>
  <si>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</si>
  <si>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</si>
  <si>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</si>
  <si>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</si>
  <si>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</si>
  <si>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</si>
  <si>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</si>
  <si>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</si>
  <si>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</si>
  <si>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</si>
  <si>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</si>
  <si>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</si>
  <si>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</si>
  <si>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</si>
  <si>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</si>
  <si>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</si>
  <si>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</si>
  <si>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</si>
  <si>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</si>
  <si>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</si>
  <si>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</si>
  <si>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</si>
  <si>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</si>
  <si>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</si>
  <si>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</si>
  <si>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</si>
  <si>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</si>
  <si>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</si>
  <si>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</si>
  <si>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</si>
  <si>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</si>
  <si>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</si>
  <si>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</si>
  <si>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</si>
  <si>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</si>
  <si>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</si>
  <si>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</si>
  <si>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</si>
  <si>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</si>
  <si>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</si>
  <si>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</si>
  <si>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</si>
  <si>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</si>
  <si>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</si>
  <si>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</si>
  <si>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</si>
  <si>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</si>
  <si>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</si>
  <si>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</si>
  <si>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</si>
  <si>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</si>
  <si>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</si>
  <si>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</si>
  <si>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</si>
  <si>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</si>
  <si>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</si>
  <si>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</si>
  <si>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</si>
  <si>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</si>
  <si>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</si>
  <si>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</si>
  <si>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</si>
  <si>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</si>
  <si>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</si>
  <si>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</si>
  <si>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</si>
  <si>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</si>
  <si>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</si>
  <si>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</si>
  <si>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</si>
  <si>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</si>
  <si>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</si>
  <si>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</si>
  <si>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</si>
  <si>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</si>
  <si>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</si>
  <si>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</si>
  <si>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</si>
  <si>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</si>
  <si>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</si>
  <si>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</si>
  <si>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</si>
  <si>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</si>
  <si>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</si>
  <si>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</si>
  <si>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</si>
  <si>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</si>
  <si>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</si>
  <si>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</si>
  <si>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</si>
  <si>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</si>
  <si>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</si>
  <si>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</si>
  <si>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</si>
  <si>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</si>
  <si>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</si>
  <si>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</si>
  <si>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</si>
  <si>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</si>
  <si>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</si>
  <si>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</si>
  <si>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</si>
  <si>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</si>
  <si>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</si>
  <si>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</si>
  <si>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</si>
  <si>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</si>
  <si>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</si>
  <si>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</si>
  <si>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</si>
  <si>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</si>
  <si>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</si>
  <si>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</si>
  <si>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</si>
  <si>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</si>
  <si>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</si>
  <si>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</si>
  <si>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</si>
  <si>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</si>
  <si>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</si>
  <si>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</si>
  <si>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</si>
  <si>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</si>
  <si>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</si>
  <si>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</si>
  <si>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</si>
  <si>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</si>
  <si>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</si>
  <si>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</si>
  <si>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</si>
  <si>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</si>
  <si>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</si>
  <si>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</si>
  <si>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</si>
  <si>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</si>
  <si>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</si>
  <si>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</si>
  <si>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</si>
  <si>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</si>
  <si>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</si>
  <si>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</si>
  <si>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</si>
  <si>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</si>
  <si>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</si>
  <si>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</si>
  <si>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</si>
  <si>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</si>
  <si>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</si>
  <si>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</si>
  <si>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</si>
  <si>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</si>
  <si>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</si>
  <si>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</si>
  <si>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</si>
  <si>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</si>
  <si>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</si>
  <si>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</si>
  <si>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</si>
  <si>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</si>
  <si>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</si>
  <si>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</si>
  <si>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</si>
  <si>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</si>
  <si>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</si>
  <si>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</si>
  <si>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</si>
  <si>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</si>
  <si>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</si>
  <si>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</si>
  <si>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</si>
  <si>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</si>
  <si>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</si>
  <si>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</si>
  <si>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</si>
  <si>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</si>
  <si>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</si>
  <si>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</si>
  <si>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</si>
  <si>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</si>
  <si>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</si>
  <si>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</si>
  <si>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</si>
  <si>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</si>
  <si>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</si>
  <si>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</si>
  <si>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</si>
  <si>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</si>
  <si>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</si>
  <si>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</si>
  <si>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</si>
  <si>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</si>
  <si>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</si>
  <si>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</si>
  <si>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</si>
  <si>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</si>
  <si>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</si>
  <si>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</si>
  <si>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</si>
  <si>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</si>
  <si>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</si>
  <si>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</si>
  <si>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</si>
  <si>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</si>
  <si>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</si>
  <si>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</si>
  <si>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</si>
  <si>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</si>
  <si>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</si>
  <si>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</si>
  <si>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</si>
  <si>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</si>
  <si>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</si>
  <si>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</si>
  <si>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</si>
  <si>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</si>
  <si>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</si>
  <si>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</si>
  <si>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</si>
  <si>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</si>
  <si>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</si>
  <si>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</si>
  <si>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</si>
  <si>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</si>
  <si>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</si>
  <si>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</si>
  <si>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</si>
  <si>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</si>
  <si>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</si>
  <si>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</si>
  <si>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</si>
  <si>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</si>
  <si>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</si>
  <si>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</si>
  <si>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</si>
  <si>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</si>
  <si>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</si>
  <si>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</si>
  <si>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</si>
  <si>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</si>
  <si>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</si>
  <si>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</si>
  <si>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</si>
  <si>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</si>
  <si>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</si>
  <si>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</si>
  <si>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</si>
  <si>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</si>
  <si>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</si>
  <si>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</si>
  <si>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</si>
  <si>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</si>
  <si>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</si>
  <si>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</si>
  <si>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</si>
  <si>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</si>
  <si>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</si>
  <si>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</si>
  <si>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</si>
  <si>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</si>
  <si>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</si>
  <si>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</si>
  <si>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</si>
  <si>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</si>
  <si>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</si>
  <si>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</si>
  <si>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</si>
  <si>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</si>
  <si>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</si>
  <si>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</si>
  <si>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</si>
  <si>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</si>
  <si>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</si>
  <si>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</si>
  <si>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</si>
  <si>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</si>
  <si>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</si>
  <si>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</si>
  <si>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</si>
  <si>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</si>
  <si>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</si>
  <si>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</si>
  <si>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</si>
  <si>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</si>
  <si>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</si>
  <si>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</si>
  <si>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</si>
  <si>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</si>
  <si>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</si>
  <si>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</si>
  <si>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</si>
  <si>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</si>
  <si>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</si>
  <si>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</si>
  <si>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</si>
  <si>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</si>
  <si>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</si>
  <si>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</si>
  <si>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</si>
  <si>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</si>
  <si>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</si>
  <si>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</si>
  <si>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</si>
  <si>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</si>
  <si>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</si>
  <si>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</si>
  <si>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</si>
  <si>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</si>
  <si>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</si>
  <si>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</si>
  <si>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</si>
  <si>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</si>
  <si>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</si>
  <si>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</si>
  <si>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</si>
  <si>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</si>
  <si>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</si>
  <si>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</si>
  <si>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</si>
  <si>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</si>
  <si>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</si>
  <si>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</si>
  <si>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</si>
  <si>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</si>
  <si>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</si>
  <si>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</si>
  <si>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</si>
  <si>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</si>
  <si>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</si>
  <si>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</si>
  <si>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</si>
  <si>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</si>
  <si>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</si>
  <si>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</si>
  <si>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</si>
  <si>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</si>
  <si>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</si>
  <si>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</si>
  <si>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</si>
  <si>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</si>
  <si>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</si>
  <si>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</si>
  <si>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</si>
  <si>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</si>
  <si>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</si>
  <si>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</si>
  <si>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</si>
  <si>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</si>
  <si>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</si>
  <si>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</si>
  <si>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</si>
  <si>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</si>
  <si>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</si>
  <si>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</si>
  <si>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</si>
  <si>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</si>
  <si>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</si>
  <si>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</si>
  <si>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</si>
  <si>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</si>
  <si>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</si>
  <si>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</si>
  <si>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</si>
  <si>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</si>
  <si>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</si>
  <si>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</si>
  <si>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</si>
  <si>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</si>
  <si>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</si>
  <si>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</si>
  <si>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</si>
  <si>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</si>
  <si>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</si>
  <si>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</si>
  <si>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</si>
  <si>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</si>
  <si>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</si>
  <si>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</si>
  <si>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</si>
  <si>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</si>
  <si>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</si>
  <si>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</si>
  <si>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</si>
  <si>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</si>
  <si>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</si>
  <si>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</si>
  <si>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</si>
  <si>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</si>
  <si>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</si>
  <si>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</si>
  <si>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</si>
  <si>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</si>
  <si>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</si>
  <si>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</si>
  <si>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</si>
  <si>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</si>
  <si>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</si>
  <si>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</si>
  <si>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</si>
  <si>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</si>
  <si>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</si>
  <si>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</si>
  <si>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</si>
  <si>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</si>
  <si>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</si>
  <si>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</si>
  <si>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</si>
  <si>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</si>
  <si>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</si>
  <si>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</si>
  <si>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</si>
  <si>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</si>
  <si>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</si>
  <si>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</si>
  <si>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</si>
  <si>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</si>
  <si>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</si>
  <si>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</si>
  <si>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</si>
  <si>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</si>
  <si>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</si>
  <si>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</si>
  <si>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</si>
  <si>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</si>
  <si>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</si>
  <si>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</si>
  <si>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</si>
  <si>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</si>
  <si>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</si>
  <si>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</si>
  <si>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</si>
  <si>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</si>
  <si>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</si>
  <si>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</si>
  <si>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</si>
  <si>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</si>
  <si>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</si>
  <si>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</si>
  <si>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</si>
  <si>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</si>
  <si>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</si>
  <si>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</si>
  <si>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</si>
  <si>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</si>
  <si>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</si>
  <si>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</si>
  <si>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</si>
  <si>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</si>
  <si>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</si>
  <si>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</si>
  <si>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</si>
  <si>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</si>
  <si>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</si>
  <si>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</si>
  <si>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</si>
  <si>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</si>
  <si>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</si>
  <si>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</si>
  <si>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</si>
  <si>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</si>
  <si>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</si>
  <si>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</si>
  <si>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</si>
  <si>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</si>
  <si>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</si>
  <si>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</si>
  <si>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</si>
  <si>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</si>
  <si>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</si>
  <si>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</si>
  <si>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</si>
  <si>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</si>
  <si>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</si>
  <si>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</si>
  <si>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</si>
  <si>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</si>
  <si>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</si>
  <si>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</si>
  <si>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</si>
  <si>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</si>
  <si>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</si>
  <si>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</si>
  <si>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</si>
  <si>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</si>
  <si>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</si>
  <si>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</si>
  <si>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</si>
  <si>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</si>
  <si>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</si>
  <si>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</si>
  <si>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</si>
  <si>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</si>
  <si>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</si>
  <si>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</si>
  <si>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</si>
  <si>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</si>
  <si>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</si>
  <si>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</si>
  <si>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</si>
  <si>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</si>
  <si>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</si>
  <si>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</si>
  <si>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</si>
  <si>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</si>
  <si>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</si>
  <si>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</si>
  <si>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</si>
  <si>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</si>
  <si>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</si>
  <si>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</si>
  <si>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</si>
  <si>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</si>
  <si>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</si>
  <si>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</si>
  <si>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</si>
  <si>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</si>
  <si>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</si>
  <si>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</si>
  <si>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</si>
  <si>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</si>
  <si>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</si>
  <si>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</si>
  <si>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</si>
  <si>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</si>
  <si>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</si>
  <si>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</si>
  <si>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</si>
  <si>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</si>
  <si>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</si>
  <si>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</si>
  <si>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</si>
  <si>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</si>
  <si>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</si>
  <si>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</si>
  <si>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</si>
  <si>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</si>
  <si>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</si>
  <si>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</si>
  <si>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</si>
  <si>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</si>
  <si>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</si>
  <si>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</si>
  <si>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</si>
  <si>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</si>
  <si>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</si>
  <si>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</si>
  <si>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</si>
  <si>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</si>
  <si>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</si>
  <si>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</si>
  <si>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</si>
  <si>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</si>
  <si>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</si>
  <si>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</si>
  <si>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</si>
  <si>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</si>
  <si>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</si>
  <si>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</si>
  <si>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</si>
  <si>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</si>
  <si>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</si>
  <si>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</si>
  <si>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</si>
  <si>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</si>
  <si>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</si>
  <si>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</si>
  <si>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</si>
  <si>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</si>
  <si>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</si>
  <si>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</si>
  <si>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</si>
  <si>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</si>
  <si>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</si>
  <si>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</si>
  <si>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</si>
  <si>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</si>
  <si>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</si>
  <si>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</si>
  <si>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</si>
  <si>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</si>
  <si>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</si>
  <si>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</si>
  <si>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</si>
  <si>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</si>
  <si>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</si>
  <si>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</si>
  <si>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</si>
  <si>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</si>
  <si>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</si>
  <si>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</si>
  <si>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</si>
  <si>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</si>
  <si>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</si>
  <si>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</si>
  <si>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</si>
  <si>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</si>
  <si>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</si>
  <si>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</si>
  <si>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</si>
  <si>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</si>
  <si>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</si>
  <si>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</si>
  <si>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</si>
  <si>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</si>
  <si>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</si>
  <si>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</si>
  <si>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</si>
  <si>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</si>
  <si>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</si>
  <si>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</si>
  <si>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</si>
  <si>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</si>
  <si>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</si>
  <si>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</si>
  <si>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</si>
  <si>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</si>
  <si>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</si>
  <si>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</si>
  <si>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</si>
  <si>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</si>
  <si>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</si>
  <si>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</si>
  <si>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</si>
  <si>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</si>
  <si>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</si>
  <si>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</si>
  <si>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</si>
  <si>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</si>
  <si>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</si>
  <si>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</si>
  <si>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</si>
  <si>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</si>
  <si>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</si>
  <si>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</si>
  <si>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</si>
  <si>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</si>
  <si>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</si>
  <si>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</si>
  <si>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</si>
  <si>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</si>
  <si>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</si>
  <si>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</si>
  <si>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</si>
  <si>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</si>
  <si>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</si>
  <si>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</si>
  <si>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</si>
  <si>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</si>
  <si>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</si>
  <si>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</si>
  <si>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</si>
  <si>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</si>
  <si>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</si>
  <si>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</si>
  <si>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</si>
  <si>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</si>
  <si>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</si>
  <si>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</si>
  <si>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</si>
  <si>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</si>
  <si>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</si>
  <si>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</si>
  <si>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</si>
  <si>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</si>
  <si>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</si>
  <si>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</si>
  <si>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</si>
  <si>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</si>
  <si>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</si>
  <si>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</si>
  <si>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</si>
  <si>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</si>
  <si>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</si>
  <si>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</si>
  <si>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</si>
  <si>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</si>
  <si>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</si>
  <si>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</si>
  <si>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</si>
  <si>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</si>
  <si>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</si>
  <si>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</si>
  <si>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</si>
  <si>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</si>
  <si>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</si>
  <si>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</si>
  <si>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</si>
  <si>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</si>
  <si>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</si>
  <si>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</si>
  <si>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</si>
  <si>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</si>
  <si>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</si>
  <si>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</si>
  <si>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</si>
  <si>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</si>
  <si>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</si>
  <si>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</si>
  <si>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</si>
  <si>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</si>
  <si>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</si>
  <si>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</si>
  <si>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</si>
  <si>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</si>
  <si>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</si>
  <si>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</si>
  <si>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</si>
  <si>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</si>
  <si>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</si>
  <si>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</si>
  <si>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</si>
  <si>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</si>
  <si>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</si>
  <si>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</si>
  <si>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</si>
  <si>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</si>
  <si>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</si>
  <si>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</si>
  <si>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</si>
  <si>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</si>
  <si>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</si>
  <si>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</si>
  <si>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</si>
  <si>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</si>
  <si>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</si>
  <si>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</si>
  <si>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</si>
  <si>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</si>
  <si>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</si>
  <si>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</si>
  <si>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</si>
  <si>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</si>
  <si>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</si>
  <si>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</si>
  <si>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</si>
  <si>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</si>
  <si>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</si>
  <si>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</si>
  <si>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</si>
  <si>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</si>
  <si>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</si>
  <si>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</si>
  <si>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</si>
  <si>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</si>
  <si>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</si>
  <si>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</si>
  <si>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</si>
  <si>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</si>
  <si>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</si>
  <si>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</si>
  <si>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</si>
  <si>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</si>
  <si>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</si>
  <si>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</si>
  <si>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</si>
  <si>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</si>
  <si>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</si>
  <si>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</si>
  <si>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</si>
  <si>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</si>
  <si>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</si>
  <si>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</si>
  <si>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</si>
  <si>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</si>
  <si>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</si>
  <si>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</si>
  <si>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</si>
  <si>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</si>
  <si>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</si>
  <si>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</si>
  <si>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</si>
  <si>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</si>
  <si>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</si>
  <si>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</si>
  <si>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</si>
  <si>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</si>
  <si>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</si>
  <si>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</si>
  <si>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</si>
  <si>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</si>
  <si>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</si>
  <si>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</si>
  <si>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</si>
  <si>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</si>
  <si>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</si>
  <si>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</si>
  <si>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</si>
  <si>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</si>
  <si>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</si>
  <si>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</si>
  <si>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</si>
  <si>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</si>
  <si>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</si>
  <si>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</si>
  <si>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</si>
  <si>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</si>
  <si>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</si>
  <si>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</si>
  <si>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</si>
  <si>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</si>
  <si>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</si>
  <si>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</si>
  <si>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</si>
  <si>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</si>
  <si>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</si>
  <si>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</si>
  <si>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</si>
  <si>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</si>
  <si>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</si>
  <si>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</si>
  <si>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</si>
  <si>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</si>
  <si>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</si>
  <si>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</si>
  <si>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</si>
  <si>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</si>
  <si>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</si>
  <si>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</si>
  <si>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</si>
  <si>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</si>
  <si>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</si>
  <si>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</si>
  <si>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</si>
  <si>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</si>
  <si>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</si>
  <si>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</si>
  <si>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</si>
  <si>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</si>
  <si>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</si>
  <si>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</si>
  <si>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</si>
  <si>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</si>
  <si>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</si>
  <si>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</si>
  <si>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</si>
  <si>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</si>
  <si>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</si>
  <si>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</si>
  <si>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</si>
  <si>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</si>
  <si>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</si>
  <si>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</si>
  <si>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</si>
  <si>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</si>
  <si>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</si>
  <si>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</si>
  <si>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</si>
  <si>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</si>
  <si>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</si>
  <si>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</si>
  <si>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</si>
  <si>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</si>
  <si>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</si>
  <si>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</si>
  <si>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</si>
  <si>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</si>
  <si>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</si>
  <si>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</si>
  <si>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</si>
  <si>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</si>
  <si>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</si>
  <si>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</si>
  <si>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</si>
  <si>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</si>
  <si>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</si>
  <si>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</si>
  <si>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</si>
  <si>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</si>
  <si>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</si>
  <si>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</si>
  <si>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</si>
  <si>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</si>
  <si>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</si>
  <si>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</si>
  <si>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</si>
  <si>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</si>
  <si>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</si>
  <si>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</si>
  <si>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</si>
  <si>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</si>
  <si>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</si>
  <si>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</si>
  <si>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</si>
  <si>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</si>
  <si>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</si>
  <si>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</si>
  <si>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</si>
  <si>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</si>
  <si>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</si>
  <si>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</si>
  <si>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</si>
  <si>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</si>
  <si>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</si>
  <si>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</si>
  <si>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</si>
  <si>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</si>
  <si>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</si>
  <si>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</si>
  <si>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</si>
  <si>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</si>
  <si>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</si>
  <si>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</si>
  <si>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</si>
  <si>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</si>
  <si>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</si>
  <si>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</si>
  <si>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</si>
  <si>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</si>
  <si>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</si>
  <si>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</si>
  <si>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</si>
  <si>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</si>
  <si>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</si>
  <si>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</si>
  <si>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</si>
  <si>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</si>
  <si>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</si>
  <si>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</si>
  <si>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</si>
  <si>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</si>
  <si>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</si>
  <si>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</si>
  <si>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</si>
  <si>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</si>
  <si>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</si>
  <si>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</si>
  <si>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</si>
  <si>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</si>
  <si>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</si>
  <si>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</si>
  <si>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</si>
  <si>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</si>
  <si>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</si>
  <si>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</si>
  <si>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</si>
  <si>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</si>
  <si>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</si>
  <si>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</si>
  <si>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</si>
  <si>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</si>
  <si>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</si>
  <si>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</si>
  <si>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</si>
  <si>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</si>
  <si>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</si>
  <si>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</si>
  <si>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</si>
  <si>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</si>
  <si>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</si>
  <si>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</si>
  <si>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</si>
  <si>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</si>
  <si>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</si>
  <si>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</si>
  <si>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</si>
  <si>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</si>
  <si>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</si>
  <si>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</si>
  <si>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</si>
  <si>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</si>
  <si>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</si>
  <si>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</si>
  <si>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</si>
  <si>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</si>
  <si>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</si>
  <si>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</si>
  <si>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</si>
  <si>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</si>
  <si>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</si>
  <si>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</si>
  <si>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</si>
  <si>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</si>
  <si>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</si>
  <si>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</si>
  <si>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</si>
  <si>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</si>
  <si>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</si>
  <si>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</si>
  <si>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</si>
  <si>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</si>
  <si>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</si>
  <si>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</si>
  <si>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</si>
  <si>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</si>
  <si>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</si>
  <si>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</si>
  <si>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</si>
  <si>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</si>
  <si>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</si>
  <si>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</si>
  <si>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</si>
  <si>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</si>
  <si>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</si>
  <si>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</si>
  <si>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</si>
  <si>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</si>
  <si>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</si>
  <si>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</si>
  <si>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</si>
  <si>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</si>
  <si>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</si>
  <si>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</si>
  <si>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</si>
  <si>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</si>
  <si>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</si>
  <si>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</si>
  <si>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</si>
  <si>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</si>
  <si>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</si>
  <si>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</si>
  <si>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</si>
  <si>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</si>
  <si>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</si>
  <si>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</si>
  <si>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</si>
  <si>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</si>
  <si>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</si>
  <si>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</si>
  <si>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</si>
  <si>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</si>
  <si>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</si>
  <si>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</si>
  <si>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</si>
  <si>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</si>
  <si>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</si>
  <si>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</si>
  <si>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</si>
  <si>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</si>
  <si>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</si>
  <si>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</si>
  <si>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</si>
  <si>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</si>
  <si>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</si>
  <si>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</si>
  <si>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</si>
  <si>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</si>
  <si>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</si>
  <si>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</si>
  <si>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</si>
  <si>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</si>
  <si>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</si>
  <si>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</si>
  <si>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</si>
  <si>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</si>
  <si>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</si>
  <si>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</si>
  <si>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</si>
  <si>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</si>
  <si>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</si>
  <si>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</si>
  <si>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</si>
  <si>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</si>
  <si>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</si>
  <si>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</si>
  <si>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</si>
  <si>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</si>
  <si>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</si>
  <si>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</si>
  <si>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</si>
  <si>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</si>
  <si>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</si>
  <si>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</si>
  <si>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</si>
  <si>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</si>
  <si>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</si>
  <si>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</si>
  <si>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</si>
  <si>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</si>
  <si>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</si>
  <si>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</si>
  <si>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</si>
  <si>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</si>
  <si>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</si>
  <si>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</si>
  <si>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</si>
  <si>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</si>
  <si>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</si>
  <si>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</si>
  <si>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</si>
  <si>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</si>
  <si>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</si>
  <si>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</si>
  <si>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</si>
  <si>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</si>
  <si>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</si>
  <si>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</si>
  <si>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</si>
  <si>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</si>
  <si>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</si>
  <si>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</si>
  <si>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</si>
  <si>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</si>
  <si>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</si>
  <si>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</si>
  <si>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</si>
  <si>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</si>
  <si>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</si>
  <si>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</si>
  <si>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</si>
  <si>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</si>
  <si>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</si>
  <si>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</si>
  <si>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</si>
  <si>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</si>
  <si>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</si>
  <si>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</si>
  <si>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</si>
  <si>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</si>
  <si>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</si>
  <si>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</si>
  <si>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</si>
  <si>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</si>
  <si>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</si>
  <si>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</si>
  <si>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</si>
  <si>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</si>
  <si>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</si>
  <si>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</si>
  <si>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</si>
  <si>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</si>
  <si>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</si>
  <si>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</si>
  <si>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</si>
  <si>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</si>
  <si>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</si>
  <si>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</si>
  <si>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</si>
  <si>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</si>
  <si>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</si>
  <si>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</si>
  <si>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</si>
  <si>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</si>
  <si>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</si>
  <si>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</si>
  <si>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</si>
  <si>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</si>
  <si>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</si>
  <si>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</si>
  <si>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</si>
  <si>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</si>
  <si>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</si>
  <si>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</si>
  <si>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</si>
  <si>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</si>
  <si>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</si>
  <si>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</si>
  <si>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</si>
  <si>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</si>
  <si>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</si>
  <si>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</si>
  <si>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</si>
  <si>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</si>
  <si>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</si>
  <si>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</si>
  <si>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</si>
  <si>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</si>
  <si>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</si>
  <si>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</si>
  <si>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</si>
  <si>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</si>
  <si>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</si>
  <si>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</si>
  <si>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</si>
  <si>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</si>
  <si>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</si>
  <si>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</si>
  <si>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</si>
  <si>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</si>
  <si>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</si>
  <si>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</si>
  <si>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</si>
  <si>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</si>
  <si>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</si>
  <si>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</si>
  <si>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</si>
  <si>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</si>
  <si>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</si>
  <si>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</si>
  <si>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</si>
  <si>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</si>
  <si>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</si>
  <si>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</si>
  <si>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</si>
  <si>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</si>
  <si>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</si>
  <si>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</si>
  <si>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</si>
  <si>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</si>
  <si>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</si>
  <si>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</si>
  <si>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</si>
  <si>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</si>
  <si>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</si>
  <si>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</si>
  <si>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</si>
  <si>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</si>
  <si>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</si>
  <si>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</si>
  <si>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</si>
  <si>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</si>
  <si>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</si>
  <si>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</si>
  <si>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</si>
  <si>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</si>
  <si>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</si>
  <si>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</si>
  <si>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</si>
  <si>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</si>
  <si>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</si>
  <si>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</si>
  <si>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</si>
  <si>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</si>
  <si>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</si>
  <si>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</si>
  <si>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</si>
  <si>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</si>
  <si>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</si>
  <si>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</si>
  <si>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</si>
  <si>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</si>
  <si>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</si>
  <si>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</si>
  <si>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</si>
  <si>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</si>
  <si>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</si>
  <si>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</si>
  <si>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</si>
  <si>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</si>
  <si>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</si>
  <si>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</si>
  <si>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</si>
  <si>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</si>
  <si>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</si>
  <si>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</si>
  <si>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</si>
  <si>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</si>
  <si>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</si>
  <si>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</si>
  <si>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</si>
  <si>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</si>
  <si>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</si>
  <si>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</si>
  <si>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</si>
  <si>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</si>
  <si>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</si>
  <si>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</si>
  <si>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</si>
  <si>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</si>
  <si>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</si>
  <si>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</si>
  <si>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</si>
  <si>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</si>
  <si>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</si>
  <si>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</si>
  <si>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</si>
  <si>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</si>
  <si>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</si>
  <si>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</si>
  <si>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</si>
  <si>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</si>
  <si>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</si>
  <si>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</si>
  <si>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</si>
  <si>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</si>
  <si>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</si>
  <si>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</si>
  <si>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</si>
  <si>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</si>
  <si>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</si>
  <si>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</si>
  <si>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</si>
  <si>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</si>
  <si>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</si>
  <si>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</si>
  <si>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</si>
  <si>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</si>
  <si>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</si>
  <si>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</si>
  <si>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</si>
  <si>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</si>
  <si>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</si>
  <si>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</si>
  <si>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</si>
  <si>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</si>
  <si>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</si>
  <si>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</si>
  <si>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</si>
  <si>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</si>
  <si>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</si>
  <si>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</si>
  <si>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</si>
  <si>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</si>
  <si>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</si>
  <si>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</si>
  <si>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</si>
  <si>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</si>
  <si>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</si>
  <si>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</si>
  <si>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</si>
  <si>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</si>
  <si>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</si>
  <si>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</si>
  <si>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</si>
  <si>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</si>
  <si>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</si>
  <si>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</si>
  <si>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</si>
  <si>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</si>
  <si>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</si>
  <si>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</si>
  <si>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</si>
  <si>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</si>
  <si>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</si>
  <si>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</si>
  <si>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</si>
  <si>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</si>
  <si>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</si>
  <si>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</si>
  <si>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</si>
  <si>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</si>
  <si>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</si>
  <si>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</si>
  <si>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</si>
  <si>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</si>
  <si>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</si>
  <si>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</si>
  <si>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</si>
  <si>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</si>
  <si>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</si>
  <si>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</si>
  <si>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</si>
  <si>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</si>
  <si>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</si>
  <si>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</si>
  <si>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</si>
  <si>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</si>
  <si>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</si>
  <si>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</si>
  <si>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</si>
  <si>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</si>
  <si>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</si>
  <si>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</si>
  <si>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</si>
  <si>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</si>
  <si>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</si>
  <si>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</si>
  <si>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</si>
  <si>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</si>
  <si>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</si>
  <si>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</si>
  <si>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</si>
  <si>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</si>
  <si>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</si>
  <si>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</si>
  <si>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</si>
  <si>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</si>
  <si>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</si>
  <si>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</si>
  <si>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</si>
  <si>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</si>
  <si>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</si>
  <si>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</si>
  <si>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</si>
  <si>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</si>
  <si>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</si>
  <si>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</si>
  <si>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</si>
  <si>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</si>
  <si>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</si>
  <si>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</si>
  <si>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</si>
  <si>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</si>
  <si>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</si>
  <si>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</si>
  <si>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</si>
  <si>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</si>
  <si>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</si>
  <si>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</si>
  <si>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</si>
  <si>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</si>
  <si>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</si>
  <si>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</si>
  <si>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</si>
  <si>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</si>
  <si>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</si>
  <si>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</si>
  <si>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</si>
  <si>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</si>
  <si>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</si>
  <si>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</si>
  <si>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</si>
  <si>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</si>
  <si>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</si>
  <si>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</si>
  <si>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</si>
  <si>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</si>
  <si>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</si>
  <si>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</si>
  <si>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</si>
  <si>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</si>
  <si>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</si>
  <si>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</si>
  <si>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</si>
  <si>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</si>
  <si>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</si>
  <si>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</si>
  <si>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</si>
  <si>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</si>
  <si>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</si>
  <si>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</si>
  <si>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</si>
  <si>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</si>
  <si>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</si>
  <si>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</si>
  <si>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</si>
  <si>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</si>
  <si>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</si>
  <si>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</si>
  <si>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</si>
  <si>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</si>
  <si>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</si>
  <si>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</si>
  <si>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</si>
  <si>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</si>
  <si>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</si>
  <si>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</si>
  <si>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</si>
  <si>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</si>
  <si>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</si>
  <si>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</si>
  <si>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</si>
  <si>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</si>
  <si>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</si>
  <si>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</si>
  <si>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</si>
  <si>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</si>
  <si>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</si>
  <si>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</si>
  <si>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</si>
  <si>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</si>
  <si>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</si>
  <si>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</si>
  <si>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</si>
  <si>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</si>
  <si>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</si>
  <si>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</si>
  <si>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</si>
  <si>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</si>
  <si>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</si>
  <si>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</si>
  <si>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</si>
  <si>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</si>
  <si>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</si>
  <si>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</si>
  <si>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</si>
  <si>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</si>
  <si>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</si>
  <si>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</si>
  <si>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</si>
  <si>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</si>
  <si>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</si>
  <si>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</si>
  <si>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</si>
  <si>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</si>
  <si>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</si>
  <si>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</si>
  <si>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</si>
  <si>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</si>
  <si>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</si>
  <si>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</si>
  <si>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</si>
  <si>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</si>
  <si>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</si>
  <si>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</si>
  <si>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</si>
  <si>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</si>
  <si>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</si>
  <si>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</si>
  <si>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</si>
  <si>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</si>
  <si>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</si>
  <si>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</si>
  <si>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</si>
  <si>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</si>
  <si>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</si>
  <si>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</si>
  <si>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</si>
  <si>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</si>
  <si>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</si>
  <si>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</si>
  <si>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</si>
  <si>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</si>
  <si>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</si>
  <si>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</si>
  <si>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</si>
  <si>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</si>
  <si>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</si>
  <si>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</si>
  <si>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</si>
  <si>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</si>
  <si>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</si>
  <si>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</si>
  <si>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</si>
  <si>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</si>
  <si>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</si>
  <si>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</si>
  <si>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</si>
  <si>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</si>
  <si>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</si>
  <si>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</si>
  <si>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</si>
  <si>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</si>
  <si>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</si>
  <si>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</si>
  <si>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</si>
  <si>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</si>
  <si>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</si>
  <si>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</si>
  <si>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</si>
  <si>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</si>
  <si>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</si>
  <si>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</si>
  <si>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</si>
  <si>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</si>
  <si>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</si>
  <si>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</si>
  <si>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</si>
  <si>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</si>
  <si>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</si>
  <si>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</si>
  <si>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</si>
  <si>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</si>
  <si>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</si>
  <si>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</si>
  <si>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</si>
  <si>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</si>
  <si>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</si>
  <si>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</si>
  <si>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</si>
  <si>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</si>
  <si>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</si>
  <si>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</si>
  <si>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</si>
  <si>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</si>
  <si>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</si>
  <si>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</si>
  <si>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</si>
  <si>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</si>
  <si>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</si>
  <si>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</si>
  <si>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</si>
  <si>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</si>
  <si>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</si>
  <si>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</si>
  <si>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</si>
  <si>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</si>
  <si>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</si>
  <si>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</si>
  <si>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</si>
  <si>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</si>
  <si>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</si>
  <si>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</si>
  <si>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</si>
  <si>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</si>
  <si>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</si>
  <si>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</si>
  <si>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</si>
  <si>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</si>
  <si>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</si>
  <si>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</si>
  <si>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</si>
  <si>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</si>
  <si>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</si>
  <si>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</si>
  <si>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</si>
  <si>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</si>
  <si>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</si>
  <si>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</si>
  <si>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</si>
  <si>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</si>
  <si>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</si>
  <si>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</si>
  <si>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</si>
  <si>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</si>
  <si>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</si>
  <si>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</si>
  <si>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</si>
  <si>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</si>
  <si>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</si>
  <si>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</si>
  <si>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</si>
  <si>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</si>
  <si>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</si>
  <si>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</si>
  <si>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</si>
  <si>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</si>
  <si>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</si>
  <si>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</si>
  <si>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</si>
  <si>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</si>
  <si>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</si>
  <si>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</si>
  <si>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</si>
  <si>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</si>
  <si>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</si>
  <si>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</si>
  <si>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</si>
  <si>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</si>
  <si>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</si>
  <si>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</si>
  <si>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</si>
  <si>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</si>
  <si>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</si>
  <si>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</si>
  <si>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</si>
  <si>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</si>
  <si>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</si>
  <si>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</si>
  <si>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</si>
  <si>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</si>
  <si>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</si>
  <si>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</si>
  <si>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</si>
  <si>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</si>
  <si>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</si>
  <si>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</si>
  <si>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</si>
  <si>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</si>
  <si>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</si>
  <si>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</si>
  <si>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</si>
  <si>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</si>
  <si>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</si>
  <si>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</si>
  <si>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</si>
  <si>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</si>
  <si>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</si>
  <si>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</si>
  <si>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</si>
  <si>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</si>
  <si>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</si>
  <si>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</si>
  <si>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</si>
  <si>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</si>
  <si>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</si>
  <si>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</si>
  <si>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</si>
  <si>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</si>
  <si>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</si>
  <si>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</si>
  <si>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</si>
  <si>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</si>
  <si>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</si>
  <si>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</si>
  <si>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</si>
  <si>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</si>
  <si>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</si>
  <si>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</si>
  <si>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</si>
  <si>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</si>
  <si>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</si>
  <si>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</si>
  <si>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</si>
  <si>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</si>
  <si>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</si>
  <si>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</si>
  <si>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</si>
  <si>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</si>
  <si>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</si>
  <si>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</si>
  <si>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</si>
  <si>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</si>
  <si>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</si>
  <si>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</si>
  <si>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</si>
  <si>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</si>
  <si>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</si>
  <si>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</si>
  <si>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</si>
  <si>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</si>
  <si>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</si>
  <si>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</si>
  <si>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</si>
  <si>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</si>
  <si>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</si>
  <si>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</si>
  <si>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</si>
  <si>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</si>
  <si>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</si>
  <si>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</si>
  <si>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</si>
  <si>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</si>
  <si>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</si>
  <si>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</si>
  <si>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</si>
  <si>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</si>
  <si>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</si>
  <si>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</si>
  <si>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</si>
  <si>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</si>
  <si>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</si>
  <si>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</si>
  <si>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</si>
  <si>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</si>
  <si>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</si>
  <si>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</si>
  <si>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</si>
  <si>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</si>
  <si>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</si>
  <si>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</si>
  <si>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</si>
  <si>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</si>
  <si>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</si>
  <si>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</si>
  <si>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</si>
  <si>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</si>
  <si>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</si>
  <si>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</si>
  <si>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</si>
  <si>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</si>
  <si>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</si>
  <si>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</si>
  <si>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</si>
  <si>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</si>
  <si>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</si>
  <si>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</si>
  <si>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</si>
  <si>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</si>
  <si>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</si>
  <si>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</si>
  <si>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</si>
  <si>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</si>
  <si>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</si>
  <si>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</si>
  <si>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</si>
  <si>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</si>
  <si>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</si>
  <si>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</si>
  <si>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</si>
  <si>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</si>
  <si>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</si>
  <si>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</si>
  <si>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</si>
  <si>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</si>
  <si>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</si>
  <si>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</si>
  <si>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</si>
  <si>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</si>
  <si>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</si>
  <si>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</si>
  <si>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</si>
  <si>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</si>
  <si>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</si>
  <si>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</si>
  <si>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</si>
  <si>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</si>
  <si>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</si>
  <si>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</si>
  <si>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</si>
  <si>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</si>
  <si>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</si>
  <si>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</si>
  <si>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</si>
  <si>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</si>
  <si>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</si>
  <si>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</si>
  <si>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</si>
  <si>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</si>
  <si>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</si>
  <si>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</si>
  <si>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</si>
  <si>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</si>
  <si>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</si>
  <si>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</si>
  <si>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</si>
  <si>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</si>
  <si>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</si>
  <si>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</si>
  <si>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</si>
  <si>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</si>
  <si>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</si>
  <si>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</si>
  <si>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</si>
  <si>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</si>
  <si>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</si>
  <si>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</si>
  <si>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</si>
  <si>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</si>
  <si>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</si>
  <si>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</si>
  <si>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</si>
  <si>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</si>
  <si>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</si>
  <si>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</si>
  <si>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</si>
  <si>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</si>
  <si>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</si>
  <si>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</si>
  <si>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</si>
  <si>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</si>
  <si>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</si>
  <si>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</si>
  <si>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</si>
  <si>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</si>
  <si>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</si>
  <si>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</si>
  <si>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</si>
  <si>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</si>
  <si>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</si>
  <si>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</si>
  <si>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</si>
  <si>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</si>
  <si>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</si>
  <si>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</si>
  <si>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</si>
  <si>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</si>
  <si>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</si>
  <si>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</si>
  <si>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</si>
  <si>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</si>
  <si>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</si>
  <si>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</si>
  <si>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</si>
  <si>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</si>
  <si>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</si>
  <si>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</si>
  <si>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</si>
  <si>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</si>
  <si>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</si>
  <si>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</si>
  <si>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</si>
  <si>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</si>
  <si>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</si>
  <si>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</si>
  <si>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</si>
  <si>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</si>
  <si>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</si>
  <si>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</si>
  <si>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</si>
  <si>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</si>
  <si>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</si>
  <si>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</si>
  <si>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</si>
  <si>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</si>
  <si>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</si>
  <si>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</si>
  <si>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</si>
  <si>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</si>
  <si>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</si>
  <si>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</si>
  <si>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</si>
  <si>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</si>
  <si>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</si>
  <si>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</si>
  <si>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</si>
  <si>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</si>
  <si>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</si>
  <si>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</si>
  <si>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</si>
  <si>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</si>
  <si>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</si>
  <si>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</si>
  <si>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</si>
  <si>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</si>
  <si>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</si>
  <si>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</si>
  <si>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</si>
  <si>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</si>
  <si>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</si>
  <si>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</si>
  <si>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</si>
  <si>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</si>
  <si>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</si>
  <si>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</si>
  <si>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</si>
  <si>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</si>
  <si>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</si>
  <si>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</si>
  <si>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</si>
  <si>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</si>
  <si>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</si>
  <si>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</si>
  <si>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</si>
  <si>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</si>
  <si>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</si>
  <si>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</si>
  <si>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</si>
  <si>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</si>
  <si>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</si>
  <si>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</si>
  <si>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</si>
  <si>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</si>
  <si>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</si>
  <si>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</si>
  <si>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</si>
  <si>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</si>
  <si>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</si>
  <si>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</si>
  <si>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</si>
  <si>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</si>
  <si>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</si>
  <si>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</si>
  <si>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</si>
  <si>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</si>
  <si>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</si>
  <si>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</si>
  <si>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</si>
  <si>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</si>
  <si>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</si>
  <si>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</si>
  <si>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</si>
  <si>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</si>
  <si>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</si>
  <si>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</si>
  <si>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</si>
  <si>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</si>
  <si>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</si>
  <si>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</si>
  <si>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</si>
  <si>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</si>
  <si>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</si>
  <si>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</si>
  <si>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</si>
  <si>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</si>
  <si>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</si>
  <si>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</si>
  <si>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</si>
  <si>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</si>
  <si>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</si>
  <si>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</si>
  <si>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</si>
  <si>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</si>
  <si>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</si>
  <si>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</si>
  <si>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</si>
  <si>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</si>
  <si>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</si>
  <si>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</si>
  <si>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</si>
  <si>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</si>
  <si>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</si>
  <si>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</si>
  <si>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</si>
  <si>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</si>
  <si>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</si>
  <si>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</si>
  <si>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</si>
  <si>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</si>
  <si>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</si>
  <si>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</si>
  <si>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</si>
  <si>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</si>
  <si>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</si>
  <si>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</si>
  <si>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</si>
  <si>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</si>
  <si>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</si>
  <si>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</si>
  <si>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</si>
  <si>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</si>
  <si>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</si>
  <si>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</si>
  <si>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</si>
  <si>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</si>
  <si>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</si>
  <si>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</si>
  <si>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</si>
  <si>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</si>
  <si>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</si>
  <si>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</si>
  <si>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</si>
  <si>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</si>
  <si>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</si>
  <si>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</si>
  <si>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</si>
  <si>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</si>
  <si>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</si>
  <si>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</si>
  <si>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</si>
  <si>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</si>
  <si>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</si>
  <si>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</si>
  <si>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</si>
  <si>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</si>
  <si>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</si>
  <si>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</si>
  <si>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</si>
  <si>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</si>
  <si>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</si>
  <si>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</si>
  <si>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</si>
  <si>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</si>
  <si>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</si>
  <si>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</si>
  <si>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</si>
  <si>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</si>
  <si>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</si>
  <si>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</si>
  <si>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</si>
  <si>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</si>
  <si>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</si>
  <si>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</si>
  <si>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</si>
  <si>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</si>
  <si>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</si>
  <si>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</si>
  <si>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</si>
  <si>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</si>
  <si>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</si>
  <si>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</si>
  <si>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</si>
  <si>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</si>
  <si>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</si>
  <si>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</si>
  <si>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</si>
  <si>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</si>
  <si>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</si>
  <si>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</si>
  <si>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</si>
  <si>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</si>
  <si>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</si>
  <si>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</si>
  <si>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</si>
  <si>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</si>
  <si>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</si>
  <si>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</si>
  <si>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</si>
  <si>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</si>
  <si>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</si>
  <si>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</si>
  <si>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</si>
  <si>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</si>
  <si>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</si>
  <si>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</si>
  <si>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</si>
  <si>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</si>
  <si>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</si>
  <si>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</si>
  <si>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</si>
  <si>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</si>
  <si>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</si>
  <si>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</si>
  <si>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</si>
  <si>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</si>
  <si>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</si>
  <si>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</si>
  <si>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</si>
  <si>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</si>
  <si>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</si>
  <si>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</si>
  <si>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</si>
  <si>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</si>
  <si>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</si>
  <si>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</si>
  <si>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</si>
  <si>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</si>
  <si>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</si>
  <si>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</si>
  <si>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</si>
  <si>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</si>
  <si>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</si>
  <si>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</si>
  <si>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</si>
  <si>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</si>
  <si>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</si>
  <si>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</si>
  <si>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</si>
  <si>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</si>
  <si>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</si>
  <si>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</si>
  <si>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</si>
  <si>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</si>
  <si>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</si>
  <si>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</si>
  <si>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</si>
  <si>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</si>
  <si>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</si>
  <si>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</si>
  <si>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</si>
  <si>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</si>
  <si>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</si>
  <si>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</si>
  <si>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</si>
  <si>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</si>
  <si>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</si>
  <si>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</si>
  <si>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</si>
  <si>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</si>
  <si>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</si>
  <si>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</si>
  <si>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</si>
  <si>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</si>
  <si>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</si>
  <si>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</si>
  <si>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</si>
  <si>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</si>
  <si>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</si>
  <si>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</si>
  <si>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</si>
  <si>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</si>
  <si>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</si>
  <si>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</si>
  <si>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</si>
  <si>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</si>
  <si>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</si>
  <si>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</si>
  <si>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</si>
  <si>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</si>
  <si>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</si>
  <si>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</si>
  <si>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</si>
  <si>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</si>
  <si>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</si>
  <si>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</si>
  <si>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</si>
  <si>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</si>
  <si>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</si>
  <si>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</si>
  <si>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</si>
  <si>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</si>
  <si>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</si>
  <si>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</si>
  <si>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</si>
  <si>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</si>
  <si>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</si>
  <si>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</si>
  <si>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</si>
  <si>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</si>
  <si>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</si>
  <si>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</si>
  <si>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</si>
  <si>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</si>
  <si>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</si>
  <si>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</si>
  <si>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</si>
  <si>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</si>
  <si>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</si>
  <si>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</si>
  <si>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</si>
  <si>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</si>
  <si>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</si>
  <si>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</si>
  <si>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</si>
  <si>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</si>
  <si>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</si>
  <si>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</si>
  <si>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</si>
  <si>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</si>
  <si>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</si>
  <si>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</si>
  <si>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</si>
  <si>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</si>
  <si>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</si>
  <si>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</si>
  <si>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</si>
  <si>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</si>
  <si>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</si>
  <si>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</si>
  <si>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</si>
  <si>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</si>
  <si>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</si>
  <si>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</si>
  <si>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</si>
  <si>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</si>
  <si>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</si>
  <si>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</si>
  <si>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</si>
  <si>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</si>
  <si>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</si>
  <si>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</si>
  <si>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</si>
  <si>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</si>
  <si>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</si>
  <si>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</si>
  <si>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</si>
  <si>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</si>
  <si>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</si>
  <si>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</si>
  <si>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</si>
  <si>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</si>
  <si>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</si>
  <si>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</si>
  <si>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</si>
  <si>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</si>
  <si>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</si>
  <si>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</si>
  <si>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</si>
  <si>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</si>
  <si>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</si>
  <si>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</si>
  <si>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</si>
  <si>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</si>
  <si>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</si>
  <si>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</si>
  <si>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</si>
  <si>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</si>
  <si>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</si>
  <si>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</si>
  <si>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</si>
  <si>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</si>
  <si>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</si>
  <si>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</si>
  <si>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</si>
  <si>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</si>
  <si>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</si>
  <si>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</si>
  <si>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</si>
  <si>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</si>
  <si>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</si>
  <si>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</si>
  <si>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</si>
  <si>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</si>
  <si>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</si>
  <si>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</si>
  <si>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</si>
  <si>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</si>
  <si>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</si>
  <si>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</si>
  <si>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</si>
  <si>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</si>
  <si>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</si>
  <si>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</si>
  <si>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</si>
  <si>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</si>
  <si>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</si>
  <si>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</si>
  <si>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</si>
  <si>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</si>
  <si>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</si>
  <si>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</si>
  <si>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</si>
  <si>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</si>
  <si>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</si>
  <si>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</si>
  <si>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</si>
  <si>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</si>
  <si>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</si>
  <si>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</si>
  <si>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</si>
  <si>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</si>
  <si>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</si>
  <si>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</si>
  <si>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</si>
  <si>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</si>
  <si>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</si>
  <si>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</si>
  <si>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</si>
  <si>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</si>
  <si>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</si>
  <si>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</si>
  <si>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</si>
  <si>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</si>
  <si>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</si>
  <si>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</si>
  <si>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</si>
  <si>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</si>
  <si>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</si>
  <si>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</si>
  <si>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</si>
  <si>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</si>
  <si>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</si>
  <si>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</si>
  <si>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</si>
  <si>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</si>
  <si>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</si>
  <si>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</si>
  <si>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</si>
  <si>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</si>
  <si>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</si>
  <si>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</si>
  <si>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</si>
  <si>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</si>
  <si>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</si>
  <si>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</si>
  <si>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</si>
  <si>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</si>
  <si>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</si>
  <si>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</si>
  <si>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</si>
  <si>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</si>
  <si>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</si>
  <si>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</si>
  <si>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</si>
  <si>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</si>
  <si>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</si>
  <si>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</si>
  <si>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</si>
  <si>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</si>
  <si>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</si>
  <si>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</si>
  <si>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</si>
  <si>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</si>
  <si>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</si>
  <si>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</si>
  <si>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</si>
  <si>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</si>
  <si>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</si>
  <si>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</si>
  <si>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</si>
  <si>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</si>
  <si>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</si>
  <si>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</si>
  <si>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</si>
  <si>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</si>
  <si>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</si>
  <si>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</si>
  <si>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</si>
  <si>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</si>
  <si>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</si>
  <si>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</si>
  <si>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</si>
  <si>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</si>
  <si>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</si>
  <si>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</si>
  <si>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</si>
  <si>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</si>
  <si>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</si>
  <si>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</si>
  <si>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</si>
  <si>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</si>
  <si>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</si>
  <si>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</si>
  <si>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</si>
  <si>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</si>
  <si>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</si>
  <si>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</si>
  <si>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</si>
  <si>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</si>
  <si>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</si>
  <si>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</si>
  <si>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</si>
  <si>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</si>
  <si>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</si>
  <si>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</si>
  <si>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</si>
  <si>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</si>
  <si>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</si>
  <si>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</si>
  <si>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</si>
  <si>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</si>
  <si>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</si>
  <si>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</si>
  <si>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</si>
  <si>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</si>
  <si>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</si>
  <si>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</si>
  <si>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</si>
  <si>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</si>
  <si>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</si>
  <si>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</si>
  <si>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</si>
  <si>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</si>
  <si>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</si>
  <si>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</si>
  <si>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</si>
  <si>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</si>
  <si>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</si>
  <si>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</si>
  <si>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</si>
  <si>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</si>
  <si>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</si>
  <si>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</si>
  <si>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</si>
  <si>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</si>
  <si>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</si>
  <si>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</si>
  <si>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</si>
  <si>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</si>
  <si>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</si>
  <si>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</si>
  <si>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</si>
  <si>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</si>
  <si>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</si>
  <si>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</si>
  <si>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</si>
  <si>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</si>
  <si>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</si>
  <si>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</si>
  <si>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</si>
  <si>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</si>
  <si>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</si>
  <si>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</si>
  <si>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</si>
  <si>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</si>
  <si>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</si>
  <si>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</si>
  <si>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</si>
  <si>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</si>
  <si>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</si>
  <si>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</si>
  <si>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</si>
  <si>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</si>
  <si>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</si>
  <si>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</si>
  <si>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</si>
  <si>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</si>
  <si>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</si>
  <si>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</si>
  <si>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</si>
  <si>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</si>
  <si>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</si>
  <si>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</si>
  <si>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</si>
  <si>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</si>
  <si>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</si>
  <si>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</si>
  <si>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</si>
  <si>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</si>
  <si>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</si>
  <si>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</si>
  <si>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</si>
  <si>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</si>
  <si>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</si>
  <si>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</si>
  <si>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</si>
  <si>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</si>
  <si>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</si>
  <si>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</si>
  <si>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</si>
  <si>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</si>
  <si>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</si>
  <si>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</si>
  <si>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</si>
  <si>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</si>
  <si>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</si>
  <si>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</si>
  <si>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</si>
  <si>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</si>
  <si>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</si>
  <si>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</si>
  <si>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</si>
  <si>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</si>
  <si>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</si>
  <si>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</si>
  <si>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</si>
  <si>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</si>
  <si>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</si>
  <si>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</si>
  <si>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</si>
  <si>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</si>
  <si>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</si>
  <si>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</si>
  <si>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</si>
  <si>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</si>
  <si>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</si>
  <si>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</si>
  <si>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</si>
  <si>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</si>
  <si>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</si>
  <si>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</si>
  <si>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</si>
  <si>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</si>
  <si>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</si>
  <si>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</si>
  <si>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</si>
  <si>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</si>
  <si>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</si>
  <si>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</si>
  <si>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</si>
  <si>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</si>
  <si>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</si>
  <si>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</si>
  <si>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</si>
  <si>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</si>
  <si>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</si>
  <si>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</si>
  <si>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</si>
  <si>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</si>
  <si>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</si>
  <si>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</si>
  <si>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</si>
  <si>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</si>
  <si>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</si>
  <si>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</si>
  <si>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</si>
  <si>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</si>
  <si>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</si>
  <si>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</si>
  <si>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</si>
  <si>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</si>
  <si>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</si>
  <si>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</si>
  <si>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</si>
  <si>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</si>
  <si>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</si>
  <si>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</si>
  <si>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</si>
  <si>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</si>
  <si>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</si>
  <si>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</si>
  <si>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</si>
  <si>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</si>
  <si>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</si>
  <si>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</si>
  <si>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</si>
  <si>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</si>
  <si>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</si>
  <si>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</si>
  <si>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</si>
  <si>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</si>
  <si>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</si>
  <si>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</si>
  <si>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</si>
  <si>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</si>
  <si>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</si>
  <si>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</si>
  <si>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</si>
  <si>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</si>
  <si>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</si>
  <si>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</si>
  <si>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</si>
  <si>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</si>
  <si>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</si>
  <si>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</si>
  <si>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</si>
  <si>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</si>
  <si>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</si>
  <si>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</si>
  <si>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</si>
  <si>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</si>
  <si>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</si>
  <si>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</si>
  <si>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</si>
  <si>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</si>
  <si>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</si>
  <si>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</si>
  <si>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</si>
  <si>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</si>
  <si>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</si>
  <si>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</si>
  <si>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</si>
  <si>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</si>
  <si>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</si>
  <si>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</si>
  <si>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</si>
  <si>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</si>
  <si>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</si>
  <si>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</si>
  <si>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</si>
  <si>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</si>
  <si>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</si>
  <si>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</si>
  <si>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</si>
  <si>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</si>
  <si>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</si>
  <si>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</si>
  <si>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</si>
  <si>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</si>
  <si>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</si>
  <si>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</si>
  <si>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</si>
  <si>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</si>
  <si>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</si>
  <si>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</si>
  <si>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</si>
  <si>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</si>
  <si>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</si>
  <si>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</si>
  <si>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</si>
  <si>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</si>
  <si>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</si>
  <si>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</si>
  <si>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</si>
  <si>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</si>
  <si>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</si>
  <si>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</si>
  <si>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</si>
  <si>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</si>
  <si>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</si>
  <si>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</si>
  <si>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</si>
  <si>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</si>
  <si>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</si>
  <si>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</si>
  <si>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</si>
  <si>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</si>
  <si>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</si>
  <si>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</si>
  <si>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</si>
  <si>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</si>
  <si>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</si>
  <si>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</si>
  <si>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</si>
  <si>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</si>
  <si>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</si>
  <si>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</si>
  <si>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</si>
  <si>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</si>
  <si>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</si>
  <si>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</si>
  <si>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</si>
  <si>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</si>
  <si>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</si>
  <si>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</si>
  <si>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</si>
  <si>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</si>
  <si>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</si>
  <si>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</si>
  <si>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</si>
  <si>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</si>
  <si>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</si>
  <si>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</si>
  <si>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</si>
  <si>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</si>
  <si>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</si>
  <si>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</si>
  <si>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</si>
  <si>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</si>
  <si>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</si>
  <si>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</si>
  <si>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</si>
  <si>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</si>
  <si>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</si>
  <si>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</si>
  <si>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</si>
  <si>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</si>
  <si>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</si>
  <si>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</si>
  <si>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</si>
  <si>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</si>
  <si>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</si>
  <si>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</si>
  <si>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</si>
  <si>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</si>
  <si>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</si>
  <si>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</si>
  <si>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</si>
  <si>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</si>
  <si>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</si>
  <si>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</si>
  <si>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</si>
  <si>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</si>
  <si>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</si>
  <si>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</si>
  <si>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</si>
  <si>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</si>
  <si>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</si>
  <si>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</si>
  <si>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</si>
  <si>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</si>
  <si>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</si>
  <si>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</si>
  <si>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</si>
  <si>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</si>
  <si>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</si>
  <si>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</si>
  <si>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</si>
  <si>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</si>
  <si>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</si>
  <si>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</si>
  <si>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</si>
  <si>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</si>
  <si>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</si>
  <si>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</si>
  <si>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</si>
  <si>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</si>
  <si>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</si>
  <si>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</si>
  <si>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</si>
  <si>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</si>
  <si>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</si>
  <si>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</si>
  <si>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</si>
  <si>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</si>
  <si>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</si>
  <si>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</si>
  <si>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</si>
  <si>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</si>
  <si>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</si>
  <si>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</si>
  <si>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</si>
  <si>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</si>
  <si>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</si>
  <si>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</si>
  <si>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</si>
  <si>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</si>
  <si>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</si>
  <si>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</si>
  <si>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</si>
  <si>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</si>
  <si>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</si>
  <si>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</si>
  <si>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</si>
  <si>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</si>
  <si>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</si>
  <si>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</si>
  <si>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</si>
  <si>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</si>
  <si>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</si>
  <si>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</si>
  <si>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</si>
  <si>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</si>
  <si>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</si>
  <si>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</si>
  <si>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</si>
  <si>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</si>
  <si>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</si>
  <si>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</si>
  <si>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</si>
  <si>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</si>
  <si>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</si>
  <si>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</si>
  <si>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</si>
  <si>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</si>
  <si>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</si>
  <si>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</si>
  <si>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</si>
  <si>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</si>
  <si>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</si>
  <si>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</si>
  <si>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</si>
  <si>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</si>
  <si>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</si>
  <si>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</si>
  <si>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</si>
  <si>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</si>
  <si>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</si>
  <si>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</si>
  <si>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</si>
  <si>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</si>
  <si>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</si>
  <si>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</si>
  <si>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</si>
  <si>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</si>
  <si>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</si>
  <si>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</si>
  <si>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</si>
  <si>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</si>
  <si>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</si>
  <si>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</si>
  <si>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</si>
  <si>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</si>
  <si>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</si>
  <si>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</si>
  <si>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</si>
  <si>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</si>
  <si>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</si>
  <si>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</si>
  <si>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</si>
  <si>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</si>
  <si>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</si>
  <si>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</si>
  <si>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</si>
  <si>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</si>
  <si>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</si>
  <si>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</si>
  <si>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</si>
  <si>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</si>
  <si>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</si>
  <si>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</si>
  <si>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</si>
  <si>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</si>
  <si>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</si>
  <si>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</si>
  <si>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</si>
  <si>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</si>
  <si>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</si>
  <si>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</si>
  <si>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</si>
  <si>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</si>
  <si>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</si>
  <si>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</si>
  <si>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</si>
  <si>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</si>
  <si>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</si>
  <si>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</si>
  <si>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</si>
  <si>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</si>
  <si>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</si>
  <si>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</si>
  <si>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</si>
  <si>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</si>
  <si>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</si>
  <si>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</si>
  <si>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</si>
  <si>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</si>
  <si>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</si>
  <si>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</si>
  <si>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</si>
  <si>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</si>
  <si>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</si>
  <si>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</si>
  <si>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</si>
  <si>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</si>
  <si>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</si>
  <si>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</si>
  <si>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</si>
  <si>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</si>
  <si>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</si>
  <si>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</si>
  <si>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</si>
  <si>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</si>
  <si>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</si>
  <si>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</si>
  <si>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</si>
  <si>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</si>
  <si>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</si>
  <si>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</si>
  <si>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</si>
  <si>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</si>
  <si>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</si>
  <si>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</si>
  <si>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</si>
  <si>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</si>
  <si>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</si>
  <si>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</si>
  <si>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</si>
  <si>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</si>
  <si>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</si>
  <si>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</si>
  <si>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</si>
  <si>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</si>
  <si>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</si>
  <si>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</si>
  <si>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</si>
  <si>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</si>
  <si>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</si>
  <si>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</si>
  <si>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</si>
  <si>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</si>
  <si>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</si>
  <si>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</si>
  <si>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</si>
  <si>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</si>
  <si>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</si>
  <si>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</si>
  <si>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</si>
  <si>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</si>
  <si>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</si>
  <si>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</si>
  <si>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</si>
  <si>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</si>
  <si>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</si>
  <si>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</si>
  <si>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</si>
  <si>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</si>
  <si>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</si>
  <si>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</si>
  <si>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</si>
  <si>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</si>
  <si>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</si>
  <si>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</si>
  <si>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</si>
  <si>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</si>
  <si>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</si>
  <si>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</si>
  <si>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</si>
  <si>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</si>
  <si>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</si>
  <si>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</si>
  <si>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</si>
  <si>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</si>
  <si>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</si>
  <si>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</si>
  <si>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</si>
  <si>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</si>
  <si>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</si>
  <si>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</si>
  <si>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</si>
  <si>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</si>
  <si>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</si>
  <si>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</si>
  <si>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</si>
  <si>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</si>
  <si>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</si>
  <si>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</si>
  <si>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</si>
  <si>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</si>
  <si>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</si>
  <si>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</si>
  <si>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</si>
  <si>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</si>
  <si>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</si>
  <si>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</si>
  <si>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</si>
  <si>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</si>
  <si>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</si>
  <si>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</si>
  <si>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</si>
  <si>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</si>
  <si>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</si>
  <si>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</si>
  <si>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</si>
  <si>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</si>
  <si>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</si>
  <si>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</si>
  <si>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</si>
  <si>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</si>
  <si>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</si>
  <si>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</si>
  <si>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</si>
  <si>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</si>
  <si>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</si>
  <si>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</si>
  <si>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</si>
  <si>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</si>
  <si>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</si>
  <si>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</si>
  <si>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</si>
  <si>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</si>
  <si>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</si>
  <si>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</si>
  <si>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</si>
  <si>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</si>
  <si>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</si>
  <si>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</si>
  <si>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</si>
  <si>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</si>
  <si>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</si>
  <si>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</si>
  <si>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</si>
  <si>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</si>
  <si>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</si>
  <si>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</si>
  <si>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</si>
  <si>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</si>
  <si>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</si>
  <si>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</si>
  <si>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</si>
  <si>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</si>
  <si>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</si>
  <si>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</si>
  <si>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</si>
  <si>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</si>
  <si>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</si>
  <si>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</si>
  <si>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</si>
  <si>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</si>
  <si>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</si>
  <si>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</si>
  <si>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</si>
  <si>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</si>
  <si>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</si>
  <si>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</si>
  <si>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</si>
  <si>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</si>
  <si>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</si>
  <si>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</si>
  <si>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</si>
  <si>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</si>
  <si>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</si>
  <si>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</si>
  <si>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</si>
  <si>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</si>
  <si>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</si>
  <si>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</si>
  <si>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</si>
  <si>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</si>
  <si>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</si>
  <si>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</si>
  <si>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</si>
  <si>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</si>
  <si>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</si>
  <si>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</si>
  <si>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</si>
  <si>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</si>
  <si>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</si>
  <si>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</si>
  <si>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</si>
  <si>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</si>
  <si>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</si>
  <si>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</si>
  <si>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</si>
  <si>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</si>
  <si>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</si>
  <si>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</si>
  <si>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</si>
  <si>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</si>
  <si>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</si>
  <si>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</si>
  <si>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</si>
  <si>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</si>
  <si>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</si>
  <si>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</si>
  <si>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</si>
  <si>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</si>
  <si>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</si>
  <si>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</si>
  <si>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</si>
  <si>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</si>
  <si>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</si>
  <si>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</si>
  <si>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</si>
  <si>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</si>
  <si>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</si>
  <si>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</si>
  <si>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</si>
  <si>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</si>
  <si>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</si>
  <si>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</si>
  <si>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</si>
  <si>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</si>
  <si>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</si>
  <si>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</si>
  <si>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</si>
  <si>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</si>
  <si>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</si>
  <si>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</si>
  <si>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</si>
  <si>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</si>
  <si>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</si>
  <si>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</si>
  <si>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</si>
  <si>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</si>
  <si>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</si>
  <si>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</si>
  <si>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</si>
  <si>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</si>
  <si>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</si>
  <si>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</si>
  <si>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</si>
  <si>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</si>
  <si>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</si>
  <si>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</si>
  <si>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</si>
  <si>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</si>
  <si>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</si>
  <si>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</si>
  <si>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</si>
  <si>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</si>
  <si>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</si>
  <si>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</si>
  <si>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</si>
  <si>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</si>
  <si>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</si>
  <si>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</si>
  <si>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</si>
  <si>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</si>
  <si>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</si>
  <si>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</si>
  <si>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</si>
  <si>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</si>
  <si>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</si>
  <si>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</si>
  <si>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</si>
  <si>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</si>
  <si>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</si>
  <si>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</si>
  <si>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</si>
  <si>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</si>
  <si>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</si>
  <si>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</si>
  <si>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</si>
  <si>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</si>
  <si>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</si>
  <si>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</si>
  <si>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</si>
  <si>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</si>
  <si>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</si>
  <si>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</si>
  <si>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</si>
  <si>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</si>
  <si>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</si>
  <si>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</si>
  <si>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</si>
  <si>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</si>
  <si>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</si>
  <si>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</si>
  <si>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</si>
  <si>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</si>
  <si>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</si>
  <si>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</si>
  <si>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</si>
  <si>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</si>
  <si>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</si>
  <si>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</si>
  <si>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</si>
  <si>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</si>
  <si>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</si>
  <si>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</si>
  <si>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</si>
  <si>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</si>
  <si>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</si>
  <si>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</si>
  <si>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</si>
  <si>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</si>
  <si>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</si>
  <si>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</si>
  <si>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</si>
  <si>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</si>
  <si>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</si>
  <si>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</si>
  <si>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</si>
  <si>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</si>
  <si>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</si>
  <si>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</si>
  <si>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</si>
  <si>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</si>
  <si>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</si>
  <si>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</si>
  <si>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</si>
  <si>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</si>
  <si>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</si>
  <si>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</si>
  <si>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</si>
  <si>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</si>
  <si>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</si>
  <si>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</si>
  <si>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</si>
  <si>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</si>
  <si>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</si>
  <si>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</si>
  <si>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</si>
  <si>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</si>
  <si>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</si>
  <si>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</si>
  <si>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</si>
  <si>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</si>
  <si>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</si>
  <si>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</si>
  <si>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</si>
  <si>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</si>
  <si>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</si>
  <si>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</si>
  <si>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</si>
  <si>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</si>
  <si>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</si>
  <si>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</si>
  <si>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</si>
  <si>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</si>
  <si>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</si>
  <si>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</si>
  <si>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</si>
  <si>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</si>
  <si>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</si>
  <si>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</si>
  <si>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</si>
  <si>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</si>
  <si>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</si>
  <si>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</si>
  <si>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</si>
  <si>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</si>
  <si>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</si>
  <si>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</si>
  <si>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</si>
  <si>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</si>
  <si>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</si>
  <si>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</si>
  <si>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</si>
  <si>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</si>
  <si>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</si>
  <si>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</si>
  <si>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</si>
  <si>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</si>
  <si>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</si>
  <si>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</si>
  <si>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</si>
  <si>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</si>
  <si>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</si>
  <si>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</si>
  <si>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</si>
  <si>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</si>
  <si>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</si>
  <si>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</si>
  <si>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</si>
  <si>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</si>
  <si>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</si>
  <si>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</si>
  <si>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</si>
  <si>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</si>
  <si>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</si>
  <si>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</si>
  <si>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</si>
  <si>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</si>
  <si>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</si>
  <si>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</si>
  <si>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</si>
  <si>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</si>
  <si>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</si>
  <si>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</si>
  <si>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</si>
  <si>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</si>
  <si>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</si>
  <si>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</si>
  <si>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</si>
  <si>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</si>
  <si>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</si>
  <si>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</si>
  <si>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</si>
  <si>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</si>
  <si>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</si>
  <si>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</si>
  <si>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</si>
  <si>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</si>
  <si>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</si>
  <si>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</si>
  <si>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</si>
  <si>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</si>
  <si>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</si>
  <si>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</si>
  <si>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</si>
  <si>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</si>
  <si>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</si>
  <si>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</si>
  <si>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</si>
  <si>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</si>
  <si>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</si>
  <si>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</si>
  <si>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</si>
  <si>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</si>
  <si>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</si>
  <si>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</si>
  <si>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</si>
  <si>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</si>
  <si>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</si>
  <si>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</si>
  <si>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</si>
  <si>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</si>
  <si>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</si>
  <si>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</si>
  <si>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</si>
  <si>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</si>
  <si>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</si>
  <si>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</si>
  <si>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</si>
  <si>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</si>
  <si>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</si>
  <si>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</si>
  <si>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</si>
  <si>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</si>
  <si>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</si>
  <si>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</si>
  <si>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</si>
  <si>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</si>
  <si>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</si>
  <si>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</si>
  <si>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</si>
  <si>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</si>
  <si>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</si>
  <si>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</si>
  <si>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</si>
  <si>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</si>
  <si>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</si>
  <si>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</si>
  <si>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</si>
  <si>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</si>
  <si>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</si>
  <si>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</si>
  <si>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</si>
  <si>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</si>
  <si>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</si>
  <si>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</si>
  <si>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</si>
  <si>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</si>
  <si>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</si>
  <si>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</si>
  <si>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</si>
  <si>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</si>
  <si>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</si>
  <si>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</si>
  <si>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</si>
  <si>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</si>
  <si>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</si>
  <si>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</si>
  <si>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</si>
  <si>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</si>
  <si>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</si>
  <si>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</si>
  <si>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</si>
  <si>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</si>
  <si>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</si>
  <si>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</si>
  <si>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</si>
  <si>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</si>
  <si>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</si>
  <si>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</si>
  <si>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</si>
  <si>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</si>
  <si>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</si>
  <si>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</si>
  <si>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</si>
  <si>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</si>
  <si>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</si>
  <si>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</si>
  <si>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</si>
  <si>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</si>
  <si>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</si>
  <si>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</si>
  <si>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</si>
  <si>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</si>
  <si>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</si>
  <si>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</si>
  <si>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</si>
  <si>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</si>
  <si>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</si>
  <si>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</si>
  <si>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</si>
  <si>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</si>
  <si>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</si>
  <si>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</si>
  <si>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</si>
  <si>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</si>
  <si>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</si>
  <si>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</si>
  <si>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</si>
  <si>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</si>
  <si>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</si>
  <si>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</si>
  <si>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</si>
  <si>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</si>
  <si>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</si>
  <si>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</si>
  <si>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</si>
  <si>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</si>
  <si>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</si>
  <si>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</si>
  <si>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</si>
  <si>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</si>
  <si>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</si>
  <si>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</si>
  <si>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</si>
  <si>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</si>
  <si>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</si>
  <si>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</si>
  <si>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</si>
  <si>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</si>
  <si>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</si>
  <si>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</si>
  <si>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</si>
  <si>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</si>
  <si>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</si>
  <si>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</si>
  <si>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</si>
  <si>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</si>
  <si>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</si>
  <si>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</si>
  <si>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</si>
  <si>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</si>
  <si>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</si>
  <si>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</si>
  <si>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</si>
  <si>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</si>
  <si>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</si>
  <si>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</si>
  <si>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</si>
  <si>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</si>
  <si>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</si>
  <si>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</si>
  <si>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</si>
  <si>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</si>
  <si>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</si>
  <si>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</si>
  <si>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</si>
  <si>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</si>
  <si>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</si>
  <si>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</si>
  <si>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</si>
  <si>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</si>
  <si>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</si>
  <si>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</si>
  <si>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</si>
  <si>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</si>
  <si>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</si>
  <si>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</si>
  <si>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</si>
  <si>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</si>
  <si>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</si>
  <si>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</si>
  <si>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</si>
  <si>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</si>
  <si>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</si>
  <si>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</si>
  <si>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</si>
  <si>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</si>
  <si>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</si>
  <si>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</si>
  <si>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</si>
  <si>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</si>
  <si>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</si>
  <si>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</si>
  <si>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</si>
  <si>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</si>
  <si>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</si>
  <si>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</si>
  <si>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</si>
  <si>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</si>
  <si>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</si>
  <si>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</si>
  <si>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</si>
  <si>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</si>
  <si>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</si>
  <si>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</si>
  <si>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</si>
  <si>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</si>
  <si>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</si>
  <si>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</si>
  <si>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</si>
  <si>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</si>
  <si>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</si>
  <si>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</si>
  <si>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</si>
  <si>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</si>
  <si>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</si>
  <si>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</si>
  <si>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</si>
  <si>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</si>
  <si>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</si>
  <si>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</si>
  <si>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</si>
  <si>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</si>
  <si>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</si>
  <si>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</si>
  <si>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</si>
  <si>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</si>
  <si>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</si>
  <si>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</si>
  <si>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</si>
  <si>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</si>
  <si>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</si>
  <si>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</si>
  <si>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</si>
  <si>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</si>
  <si>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</si>
  <si>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</si>
  <si>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</si>
  <si>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</si>
  <si>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</si>
  <si>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</si>
  <si>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</si>
  <si>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</si>
  <si>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</si>
  <si>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</si>
  <si>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</si>
  <si>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</si>
  <si>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</si>
  <si>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</si>
  <si>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</si>
  <si>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</si>
  <si>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</si>
  <si>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</si>
  <si>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</si>
  <si>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</si>
  <si>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</si>
  <si>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</si>
  <si>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</si>
  <si>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</si>
  <si>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</si>
  <si>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</si>
  <si>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</si>
  <si>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</si>
  <si>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</si>
  <si>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</si>
  <si>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</si>
  <si>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</si>
  <si>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</si>
  <si>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</si>
  <si>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</si>
  <si>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</si>
  <si>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</si>
  <si>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</si>
  <si>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</si>
  <si>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</si>
  <si>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</si>
  <si>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</si>
  <si>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</si>
  <si>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</si>
  <si>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</si>
  <si>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</si>
  <si>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</si>
  <si>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</si>
  <si>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</si>
  <si>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</si>
  <si>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</si>
  <si>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</si>
  <si>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</si>
  <si>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</si>
  <si>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</si>
  <si>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</si>
  <si>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</si>
  <si>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</si>
  <si>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</si>
  <si>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</si>
  <si>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</si>
  <si>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</si>
  <si>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</si>
  <si>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</si>
  <si>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</si>
  <si>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</si>
  <si>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</si>
  <si>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</si>
  <si>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</si>
  <si>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</si>
  <si>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</si>
  <si>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</si>
  <si>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</si>
  <si>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</si>
  <si>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</si>
  <si>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</si>
  <si>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</si>
  <si>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</si>
  <si>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</si>
  <si>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</si>
  <si>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</si>
  <si>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</si>
  <si>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</si>
  <si>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</si>
  <si>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</si>
  <si>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</si>
  <si>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</si>
  <si>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</si>
  <si>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</si>
  <si>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</si>
  <si>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</si>
  <si>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</si>
  <si>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</si>
  <si>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</si>
  <si>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</si>
  <si>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</si>
  <si>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</si>
  <si>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</si>
  <si>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</si>
  <si>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</si>
  <si>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</si>
  <si>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</si>
  <si>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</si>
  <si>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</si>
  <si>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</si>
  <si>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</si>
  <si>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</si>
  <si>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</si>
  <si>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</si>
  <si>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</si>
  <si>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</si>
  <si>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</si>
  <si>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</si>
  <si>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</si>
  <si>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</si>
  <si>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</si>
  <si>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</si>
  <si>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</si>
  <si>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</si>
  <si>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</si>
  <si>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</si>
  <si>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</si>
  <si>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</si>
  <si>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</si>
  <si>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</si>
  <si>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</si>
  <si>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</si>
  <si>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</si>
  <si>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</si>
  <si>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</si>
  <si>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</si>
  <si>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</si>
  <si>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</si>
  <si>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</si>
  <si>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</si>
  <si>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</si>
  <si>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</si>
  <si>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</si>
  <si>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</si>
  <si>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</si>
  <si>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</si>
  <si>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</si>
  <si>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</si>
  <si>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</si>
  <si>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</si>
  <si>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</si>
  <si>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</si>
  <si>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</si>
  <si>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</si>
  <si>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</si>
  <si>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</si>
  <si>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</si>
  <si>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</si>
  <si>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</si>
  <si>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</si>
  <si>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</si>
  <si>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</si>
  <si>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</si>
  <si>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</si>
  <si>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</si>
  <si>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</si>
  <si>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</si>
  <si>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</si>
  <si>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</si>
  <si>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</si>
  <si>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</si>
  <si>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</si>
  <si>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</si>
  <si>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</si>
  <si>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</si>
  <si>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</si>
  <si>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</si>
  <si>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</si>
  <si>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</si>
  <si>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</si>
  <si>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</si>
  <si>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</si>
  <si>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</si>
  <si>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</si>
  <si>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</si>
  <si>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</si>
  <si>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</si>
  <si>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</si>
  <si>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</si>
  <si>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</si>
  <si>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</si>
  <si>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</si>
  <si>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</si>
  <si>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</si>
  <si>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</si>
  <si>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</si>
  <si>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</si>
  <si>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</si>
  <si>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</si>
  <si>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</si>
  <si>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</si>
  <si>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</si>
  <si>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</si>
  <si>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</si>
  <si>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</si>
  <si>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</si>
  <si>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</si>
  <si>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</si>
  <si>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</si>
  <si>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</si>
  <si>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</si>
  <si>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</si>
  <si>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</si>
  <si>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</si>
  <si>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</si>
  <si>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</si>
  <si>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</si>
  <si>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</si>
  <si>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</si>
  <si>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</si>
  <si>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</si>
  <si>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</si>
  <si>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</si>
  <si>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</si>
  <si>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</si>
  <si>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</si>
  <si>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</si>
  <si>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</si>
  <si>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</si>
  <si>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</si>
  <si>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</si>
  <si>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</si>
  <si>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</si>
  <si>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</si>
  <si>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</si>
  <si>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</si>
  <si>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</si>
  <si>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</si>
  <si>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</si>
  <si>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</si>
  <si>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</si>
  <si>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</si>
  <si>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</si>
  <si>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</si>
  <si>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</si>
  <si>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</si>
  <si>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</si>
  <si>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</si>
  <si>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</si>
  <si>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</si>
  <si>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</si>
  <si>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</si>
  <si>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</si>
  <si>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</si>
  <si>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</si>
  <si>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</si>
  <si>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</si>
  <si>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</si>
  <si>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</si>
  <si>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</si>
  <si>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</si>
  <si>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</si>
  <si>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</si>
  <si>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</si>
  <si>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</si>
  <si>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</si>
  <si>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</si>
  <si>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</si>
  <si>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</si>
  <si>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</si>
  <si>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</si>
  <si>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</si>
  <si>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</si>
  <si>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</si>
  <si>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</si>
  <si>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</si>
  <si>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</si>
  <si>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</si>
  <si>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</si>
  <si>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</si>
  <si>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</si>
  <si>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</si>
  <si>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</si>
  <si>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</si>
  <si>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</si>
  <si>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</si>
  <si>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</si>
  <si>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</si>
  <si>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</si>
  <si>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</si>
  <si>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</si>
  <si>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</si>
  <si>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</si>
  <si>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</si>
  <si>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</si>
  <si>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</si>
  <si>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</si>
  <si>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</si>
  <si>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</si>
  <si>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</si>
  <si>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</si>
  <si>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</si>
  <si>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</si>
  <si>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</si>
  <si>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</si>
  <si>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</si>
  <si>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</si>
  <si>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</si>
  <si>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</si>
  <si>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</si>
  <si>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</si>
  <si>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</si>
  <si>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</si>
  <si>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</si>
  <si>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</si>
  <si>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</si>
  <si>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</si>
  <si>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</si>
  <si>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</si>
  <si>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</si>
  <si>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</si>
  <si>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</si>
  <si>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</si>
  <si>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</si>
  <si>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</si>
  <si>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</si>
  <si>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</si>
  <si>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</si>
  <si>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</si>
  <si>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</si>
  <si>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</si>
  <si>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</si>
  <si>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</si>
  <si>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</si>
  <si>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</si>
  <si>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</si>
  <si>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</si>
  <si>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</si>
  <si>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</si>
  <si>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</si>
  <si>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</si>
  <si>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</si>
  <si>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</si>
  <si>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</si>
  <si>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</si>
  <si>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</si>
  <si>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</si>
  <si>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</si>
  <si>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</si>
  <si>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</si>
  <si>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</si>
  <si>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</si>
  <si>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</si>
  <si>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</si>
  <si>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</si>
  <si>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</si>
  <si>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</si>
  <si>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</si>
  <si>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</si>
  <si>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</si>
  <si>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</si>
  <si>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</si>
  <si>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</si>
  <si>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</si>
  <si>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</si>
  <si>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</si>
  <si>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</si>
  <si>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</si>
  <si>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</si>
  <si>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</si>
  <si>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</si>
  <si>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</si>
  <si>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</si>
  <si>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</si>
  <si>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</si>
  <si>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</si>
  <si>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</si>
  <si>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</si>
  <si>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</si>
  <si>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</si>
  <si>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</si>
  <si>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</si>
  <si>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</si>
  <si>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</si>
  <si>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</si>
  <si>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</si>
  <si>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</si>
  <si>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</si>
  <si>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</si>
  <si>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</si>
  <si>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</si>
  <si>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</si>
  <si>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</si>
  <si>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</si>
  <si>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</si>
  <si>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</si>
  <si>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</si>
  <si>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</si>
  <si>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</si>
  <si>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</si>
  <si>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</si>
  <si>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</si>
  <si>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</si>
  <si>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</si>
  <si>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</si>
  <si>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</si>
  <si>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</si>
  <si>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</si>
  <si>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</si>
  <si>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</si>
  <si>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</si>
  <si>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</si>
  <si>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</si>
  <si>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</si>
  <si>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</si>
  <si>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</si>
  <si>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</si>
  <si>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</si>
  <si>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</si>
  <si>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</si>
  <si>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</si>
  <si>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</si>
  <si>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</si>
  <si>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</si>
  <si>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</si>
  <si>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</si>
  <si>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</si>
  <si>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</si>
  <si>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</si>
  <si>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</si>
  <si>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</si>
  <si>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</si>
  <si>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</si>
  <si>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</si>
  <si>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</si>
  <si>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</si>
  <si>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</si>
  <si>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</si>
  <si>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</si>
  <si>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</si>
  <si>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</si>
  <si>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</si>
  <si>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</si>
  <si>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</si>
  <si>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</si>
  <si>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</si>
  <si>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</si>
  <si>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</si>
  <si>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</si>
  <si>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</si>
  <si>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</si>
  <si>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</si>
  <si>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</si>
  <si>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</si>
  <si>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</si>
  <si>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</si>
  <si>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</si>
  <si>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</si>
  <si>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</si>
  <si>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</si>
  <si>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</si>
  <si>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</si>
  <si>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</si>
  <si>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</si>
  <si>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</si>
  <si>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</si>
  <si>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</si>
  <si>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</si>
  <si>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</si>
  <si>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</si>
  <si>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</si>
  <si>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</si>
  <si>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</si>
  <si>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</si>
  <si>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</si>
  <si>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</si>
  <si>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</si>
  <si>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</si>
  <si>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</si>
  <si>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</si>
  <si>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</si>
  <si>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</si>
  <si>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</si>
  <si>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</si>
  <si>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</si>
  <si>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</si>
  <si>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</si>
  <si>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</si>
  <si>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</si>
  <si>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</si>
  <si>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</si>
  <si>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</si>
  <si>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</si>
  <si>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</si>
  <si>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</si>
  <si>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</si>
  <si>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</si>
  <si>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</si>
  <si>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</si>
  <si>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</si>
  <si>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</si>
  <si>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</si>
  <si>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</si>
  <si>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</si>
  <si>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</si>
  <si>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</si>
  <si>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</si>
  <si>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</si>
  <si>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</si>
  <si>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</si>
  <si>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</si>
  <si>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</si>
  <si>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</si>
  <si>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</si>
  <si>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</si>
  <si>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</si>
  <si>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</si>
  <si>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</si>
  <si>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</si>
  <si>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</si>
  <si>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</si>
  <si>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</si>
  <si>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</si>
  <si>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</si>
  <si>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</si>
  <si>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</si>
  <si>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</si>
  <si>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</si>
  <si>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</si>
  <si>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</si>
  <si>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</si>
  <si>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</si>
  <si>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</si>
  <si>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</si>
  <si>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</si>
  <si>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</si>
  <si>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</si>
  <si>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</si>
  <si>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</si>
  <si>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</si>
  <si>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</si>
  <si>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</si>
  <si>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</si>
  <si>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</si>
  <si>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</si>
  <si>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</si>
  <si>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</si>
  <si>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</si>
  <si>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</si>
  <si>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</si>
  <si>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</si>
  <si>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</si>
  <si>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</si>
  <si>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</si>
  <si>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</si>
  <si>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</si>
  <si>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</si>
  <si>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</si>
  <si>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</si>
  <si>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</si>
  <si>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</si>
  <si>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</si>
  <si>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</si>
  <si>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</si>
  <si>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</si>
  <si>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</si>
  <si>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</si>
  <si>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</si>
  <si>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</si>
  <si>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</si>
  <si>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</si>
  <si>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</si>
  <si>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</si>
  <si>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</si>
  <si>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</si>
  <si>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</si>
  <si>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</si>
  <si>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</si>
  <si>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</si>
  <si>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</si>
  <si>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</si>
  <si>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</si>
  <si>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</si>
  <si>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</si>
  <si>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</si>
  <si>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</si>
  <si>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</si>
  <si>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</si>
  <si>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</si>
  <si>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</si>
  <si>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</si>
  <si>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</si>
  <si>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</si>
  <si>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</si>
  <si>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</si>
  <si>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</si>
  <si>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</si>
  <si>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</si>
  <si>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</si>
  <si>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</si>
  <si>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</si>
  <si>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</si>
  <si>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</si>
  <si>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</si>
  <si>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</si>
  <si>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</si>
  <si>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</si>
  <si>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</si>
  <si>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</si>
  <si>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</si>
  <si>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</si>
  <si>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</si>
  <si>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</si>
  <si>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</si>
  <si>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</si>
  <si>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</si>
  <si>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</si>
  <si>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</si>
  <si>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</si>
  <si>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</si>
  <si>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</si>
  <si>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</si>
  <si>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</si>
  <si>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</si>
  <si>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</si>
  <si>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</si>
  <si>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</si>
  <si>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</si>
  <si>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</si>
  <si>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</si>
  <si>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</si>
  <si>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</si>
  <si>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</si>
  <si>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</si>
  <si>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</si>
  <si>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</si>
  <si>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</si>
  <si>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</si>
  <si>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</si>
  <si>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</si>
  <si>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</si>
  <si>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</si>
  <si>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</si>
  <si>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</si>
  <si>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</si>
  <si>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</si>
  <si>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</si>
  <si>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</si>
  <si>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</si>
  <si>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</si>
  <si>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</si>
  <si>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</si>
  <si>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</si>
  <si>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</si>
  <si>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</si>
  <si>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</si>
  <si>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</si>
  <si>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</si>
  <si>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</si>
  <si>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</si>
  <si>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</si>
  <si>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</si>
  <si>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</si>
  <si>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</si>
  <si>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</si>
  <si>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</si>
  <si>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</si>
  <si>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</si>
  <si>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</si>
  <si>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</si>
  <si>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</si>
  <si>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</si>
  <si>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</si>
  <si>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</si>
  <si>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</si>
  <si>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</si>
  <si>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</si>
  <si>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</si>
  <si>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</si>
  <si>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</si>
  <si>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</si>
  <si>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</si>
  <si>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</si>
  <si>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</si>
  <si>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</si>
  <si>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</si>
  <si>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</si>
  <si>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</si>
  <si>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</si>
  <si>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</si>
  <si>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</si>
  <si>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</si>
  <si>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</si>
  <si>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</si>
  <si>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</si>
  <si>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</si>
  <si>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</si>
  <si>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</si>
  <si>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</si>
  <si>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</si>
  <si>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</si>
  <si>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</si>
  <si>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</si>
  <si>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</si>
  <si>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</si>
  <si>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</si>
  <si>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</si>
  <si>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</si>
  <si>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</si>
  <si>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</si>
  <si>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</si>
  <si>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</si>
  <si>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</si>
  <si>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</si>
  <si>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</si>
  <si>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</si>
  <si>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</si>
  <si>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</si>
  <si>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</si>
  <si>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</si>
  <si>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</si>
  <si>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</si>
  <si>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</si>
  <si>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</si>
  <si>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</si>
  <si>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</si>
  <si>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</si>
  <si>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</si>
  <si>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</si>
  <si>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</si>
  <si>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</si>
  <si>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</si>
  <si>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</si>
  <si>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</si>
  <si>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</si>
  <si>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</si>
  <si>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</si>
  <si>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</si>
  <si>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</si>
  <si>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</si>
  <si>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</si>
  <si>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</si>
  <si>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</si>
  <si>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</si>
  <si>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</si>
  <si>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</si>
  <si>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</si>
  <si>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</si>
  <si>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</si>
  <si>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</si>
  <si>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</si>
  <si>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</si>
  <si>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</si>
  <si>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</si>
  <si>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</si>
  <si>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</si>
  <si>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</si>
  <si>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</si>
  <si>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</si>
  <si>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</si>
  <si>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</si>
  <si>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</si>
  <si>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</si>
  <si>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</si>
  <si>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</si>
  <si>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</si>
  <si>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</si>
  <si>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</si>
  <si>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</si>
  <si>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</si>
  <si>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</si>
  <si>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</si>
  <si>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</si>
  <si>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</si>
  <si>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</si>
  <si>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</si>
  <si>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</si>
  <si>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</si>
  <si>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</si>
  <si>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</si>
  <si>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</si>
  <si>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</si>
  <si>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</si>
  <si>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</si>
  <si>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</si>
  <si>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</si>
  <si>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</si>
  <si>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</si>
  <si>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</si>
  <si>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</si>
  <si>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</si>
  <si>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</si>
  <si>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</si>
  <si>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</si>
  <si>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</si>
  <si>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</si>
  <si>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</si>
  <si>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</si>
  <si>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</si>
  <si>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</si>
  <si>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</si>
  <si>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</si>
  <si>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</si>
  <si>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</si>
  <si>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</si>
  <si>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</si>
  <si>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</si>
  <si>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</si>
  <si>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</si>
  <si>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</si>
  <si>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</si>
  <si>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</si>
  <si>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</si>
  <si>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</si>
  <si>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</si>
  <si>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</si>
  <si>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</si>
  <si>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</si>
  <si>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</si>
  <si>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</si>
  <si>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</si>
  <si>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</si>
  <si>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</si>
  <si>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</si>
  <si>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</si>
  <si>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</si>
  <si>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</si>
  <si>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</si>
  <si>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</si>
  <si>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</si>
  <si>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</si>
  <si>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</si>
  <si>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</si>
  <si>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</si>
  <si>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</si>
  <si>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</si>
  <si>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</si>
  <si>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</si>
  <si>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</si>
  <si>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</si>
  <si>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</si>
  <si>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</si>
  <si>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</si>
  <si>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</si>
  <si>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</si>
  <si>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</si>
  <si>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</si>
  <si>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</si>
  <si>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</si>
  <si>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</si>
  <si>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</si>
  <si>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</si>
  <si>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</si>
  <si>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</si>
  <si>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</si>
  <si>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</si>
  <si>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</si>
  <si>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</si>
  <si>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</si>
  <si>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</si>
  <si>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</si>
  <si>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</si>
  <si>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</si>
  <si>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</si>
  <si>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</si>
  <si>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</si>
  <si>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</si>
  <si>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</si>
  <si>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</si>
  <si>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</si>
  <si>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</si>
  <si>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</si>
  <si>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</si>
  <si>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</si>
  <si>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</si>
  <si>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</si>
  <si>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</si>
  <si>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</si>
  <si>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</si>
  <si>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</si>
  <si>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</si>
  <si>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</si>
  <si>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</si>
  <si>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</si>
  <si>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</si>
  <si>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</si>
  <si>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</si>
  <si>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</si>
  <si>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</si>
  <si>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</si>
  <si>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</si>
  <si>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</si>
  <si>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</si>
  <si>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</si>
  <si>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</si>
  <si>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</si>
  <si>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</si>
  <si>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</si>
  <si>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</si>
  <si>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</si>
  <si>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</si>
  <si>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</si>
  <si>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</si>
  <si>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</si>
  <si>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</si>
  <si>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</si>
  <si>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</si>
  <si>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</si>
  <si>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</si>
  <si>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</si>
  <si>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</si>
  <si>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</si>
  <si>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</si>
  <si>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</si>
  <si>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</si>
  <si>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</si>
  <si>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</si>
  <si>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</si>
  <si>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</si>
  <si>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</si>
  <si>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</si>
  <si>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</si>
  <si>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</si>
  <si>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</si>
  <si>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</si>
  <si>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</si>
  <si>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</si>
  <si>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</si>
  <si>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</si>
  <si>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</si>
  <si>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</si>
  <si>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</si>
  <si>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</si>
  <si>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</si>
  <si>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</si>
  <si>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</si>
  <si>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</si>
  <si>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</si>
  <si>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</si>
  <si>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</si>
  <si>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</si>
  <si>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</si>
  <si>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</si>
  <si>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</si>
  <si>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</si>
  <si>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</si>
  <si>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</si>
  <si>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</si>
  <si>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</si>
  <si>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</si>
  <si>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</si>
  <si>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</si>
  <si>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</si>
  <si>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</si>
  <si>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</si>
  <si>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</si>
  <si>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</si>
  <si>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</si>
  <si>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</si>
  <si>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</si>
  <si>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</si>
  <si>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</si>
  <si>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</si>
  <si>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</si>
  <si>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</si>
  <si>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</si>
  <si>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</si>
  <si>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</si>
  <si>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</si>
  <si>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</si>
  <si>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</si>
  <si>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</si>
  <si>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</si>
  <si>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</si>
  <si>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</si>
  <si>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</si>
  <si>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</si>
  <si>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</si>
  <si>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</si>
  <si>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</si>
  <si>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</si>
  <si>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</si>
  <si>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</si>
  <si>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</si>
  <si>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</si>
  <si>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</si>
  <si>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</si>
  <si>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</si>
  <si>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</si>
  <si>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</si>
  <si>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</si>
  <si>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</si>
  <si>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</si>
  <si>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</si>
  <si>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</si>
  <si>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</si>
  <si>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</si>
  <si>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</si>
  <si>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</si>
  <si>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</si>
  <si>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</si>
  <si>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</si>
  <si>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</si>
  <si>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</si>
  <si>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</si>
  <si>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</si>
  <si>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</si>
  <si>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</si>
  <si>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</si>
  <si>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</si>
  <si>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</si>
  <si>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</si>
  <si>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</si>
  <si>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</si>
  <si>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</si>
  <si>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</si>
  <si>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</si>
  <si>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</si>
  <si>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</si>
  <si>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</si>
  <si>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</si>
  <si>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</si>
  <si>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</si>
  <si>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</si>
  <si>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</si>
  <si>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</si>
  <si>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</si>
  <si>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</si>
  <si>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</si>
  <si>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</si>
  <si>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</si>
  <si>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</si>
  <si>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</si>
  <si>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</si>
  <si>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</si>
  <si>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</si>
  <si>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</si>
  <si>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</si>
  <si>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</si>
  <si>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</si>
  <si>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</si>
  <si>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</si>
  <si>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</si>
  <si>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</si>
  <si>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</si>
  <si>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</si>
  <si>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</si>
  <si>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</si>
  <si>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</si>
  <si>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</si>
  <si>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</si>
  <si>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</si>
  <si>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</si>
  <si>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</si>
  <si>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</si>
  <si>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</si>
  <si>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</si>
  <si>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</si>
  <si>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</si>
  <si>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</si>
  <si>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</si>
  <si>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</si>
  <si>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</si>
  <si>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</si>
  <si>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</si>
  <si>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</si>
  <si>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</si>
  <si>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</si>
  <si>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</si>
  <si>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</si>
  <si>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</si>
  <si>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</si>
  <si>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</si>
  <si>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</si>
  <si>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</si>
  <si>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</si>
  <si>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</si>
  <si>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</si>
  <si>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</si>
  <si>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</si>
  <si>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</si>
  <si>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</si>
  <si>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</si>
  <si>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</si>
  <si>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</si>
  <si>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</si>
  <si>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</si>
  <si>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</si>
  <si>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</si>
  <si>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</si>
  <si>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</si>
  <si>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</si>
  <si>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</si>
  <si>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</si>
  <si>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</si>
  <si>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</si>
  <si>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</si>
  <si>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</si>
  <si>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</si>
  <si>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</si>
  <si>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</si>
  <si>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</si>
  <si>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</si>
  <si>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</si>
  <si>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</si>
  <si>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</si>
  <si>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</si>
  <si>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</si>
  <si>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</si>
  <si>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</si>
  <si>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</si>
  <si>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</si>
  <si>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</si>
  <si>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</si>
  <si>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</si>
  <si>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</si>
  <si>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</si>
  <si>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</si>
  <si>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</si>
  <si>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</si>
  <si>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</si>
  <si>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</si>
  <si>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</si>
  <si>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</si>
  <si>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</si>
  <si>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</si>
  <si>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</si>
  <si>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</si>
  <si>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</si>
  <si>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</si>
  <si>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</si>
  <si>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</si>
  <si>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</si>
  <si>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</si>
  <si>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</si>
  <si>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</si>
  <si>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</si>
  <si>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</si>
  <si>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</si>
  <si>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</si>
  <si>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</si>
  <si>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</si>
  <si>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</si>
  <si>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</si>
  <si>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</si>
  <si>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</si>
  <si>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</si>
  <si>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</si>
  <si>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</si>
  <si>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</si>
  <si>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</si>
  <si>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</si>
  <si>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</si>
  <si>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</si>
  <si>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</si>
  <si>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</si>
  <si>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</si>
  <si>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</si>
  <si>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</si>
  <si>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</si>
  <si>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</si>
  <si>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</si>
  <si>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</si>
  <si>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</si>
  <si>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</si>
  <si>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</si>
  <si>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</si>
  <si>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</si>
  <si>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</si>
  <si>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</si>
  <si>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</si>
  <si>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</si>
  <si>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</si>
  <si>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</si>
  <si>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</si>
  <si>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</si>
  <si>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</si>
  <si>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</si>
  <si>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</si>
  <si>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</si>
  <si>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</si>
  <si>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</si>
  <si>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</si>
  <si>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</si>
  <si>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</si>
  <si>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</si>
  <si>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</si>
  <si>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</si>
  <si>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</si>
  <si>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</si>
  <si>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</si>
  <si>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</si>
  <si>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</si>
  <si>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</si>
  <si>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</si>
  <si>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</si>
  <si>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</si>
  <si>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</si>
  <si>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</si>
  <si>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</si>
  <si>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</si>
  <si>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</si>
  <si>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</si>
  <si>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</si>
  <si>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</si>
  <si>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</si>
  <si>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</si>
  <si>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</si>
  <si>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</si>
  <si>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</si>
  <si>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</si>
  <si>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</si>
  <si>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</si>
  <si>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</si>
  <si>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</si>
  <si>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</si>
  <si>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</si>
  <si>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</si>
  <si>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</si>
  <si>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</si>
  <si>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</si>
  <si>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</si>
  <si>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</si>
  <si>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</si>
  <si>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</si>
  <si>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</si>
  <si>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</si>
  <si>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</si>
  <si>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</si>
  <si>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</si>
  <si>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</si>
  <si>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</si>
  <si>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</si>
  <si>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</si>
  <si>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</si>
  <si>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</si>
  <si>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</si>
  <si>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</si>
  <si>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</si>
  <si>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</si>
  <si>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</si>
  <si>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</si>
  <si>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</si>
  <si>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</si>
  <si>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</si>
  <si>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</si>
  <si>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</si>
  <si>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</si>
  <si>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</si>
  <si>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</si>
  <si>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</si>
  <si>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</si>
  <si>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</si>
  <si>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</si>
  <si>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</si>
  <si>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</si>
  <si>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</si>
  <si>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</si>
  <si>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</si>
  <si>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</si>
  <si>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</si>
  <si>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</si>
  <si>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</si>
  <si>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</si>
  <si>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</si>
  <si>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</si>
  <si>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</si>
  <si>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</si>
  <si>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</si>
  <si>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</si>
  <si>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</si>
  <si>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</si>
  <si>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</si>
  <si>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</si>
  <si>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</si>
  <si>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</si>
  <si>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</si>
  <si>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</si>
  <si>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</si>
  <si>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</si>
  <si>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</si>
  <si>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</si>
  <si>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</si>
  <si>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</si>
  <si>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</si>
  <si>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</si>
  <si>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</si>
  <si>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</si>
  <si>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</si>
  <si>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</si>
  <si>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</si>
  <si>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</si>
  <si>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</si>
  <si>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</si>
  <si>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</si>
  <si>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</si>
  <si>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</si>
  <si>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</si>
  <si>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</si>
  <si>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</si>
  <si>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</si>
  <si>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</si>
  <si>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</si>
  <si>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</si>
  <si>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</si>
  <si>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</si>
  <si>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</si>
  <si>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</si>
  <si>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</si>
  <si>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</si>
  <si>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</si>
  <si>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</si>
  <si>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</si>
  <si>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</si>
  <si>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</si>
  <si>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</si>
  <si>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</si>
  <si>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</si>
  <si>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</si>
  <si>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</si>
  <si>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</si>
  <si>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</si>
  <si>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</si>
  <si>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</si>
  <si>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</si>
  <si>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</si>
  <si>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</si>
  <si>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</si>
  <si>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</si>
  <si>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</si>
  <si>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</si>
  <si>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</si>
  <si>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</si>
  <si>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</si>
  <si>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</si>
  <si>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</si>
  <si>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</si>
  <si>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</si>
  <si>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</si>
  <si>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</si>
  <si>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</si>
  <si>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</si>
  <si>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</si>
  <si>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</si>
  <si>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</si>
  <si>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</si>
  <si>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</si>
  <si>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</si>
  <si>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</si>
  <si>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</si>
  <si>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</si>
  <si>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</si>
  <si>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</si>
  <si>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</si>
  <si>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</si>
  <si>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</si>
  <si>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</si>
  <si>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</si>
  <si>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</si>
  <si>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</si>
  <si>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</si>
  <si>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</si>
  <si>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</si>
  <si>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</si>
  <si>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</si>
  <si>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</si>
  <si>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</si>
  <si>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</si>
  <si>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</si>
  <si>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</si>
  <si>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</si>
  <si>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</si>
  <si>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</si>
  <si>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</si>
  <si>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</si>
  <si>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</si>
  <si>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</si>
  <si>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</si>
  <si>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</si>
  <si>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</si>
  <si>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</si>
  <si>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</si>
  <si>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</si>
  <si>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</si>
  <si>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</si>
  <si>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</si>
  <si>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</si>
  <si>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</si>
  <si>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</si>
  <si>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</si>
  <si>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</si>
  <si>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</si>
  <si>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</si>
  <si>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</si>
  <si>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</si>
  <si>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</si>
  <si>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</si>
  <si>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</si>
  <si>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</si>
  <si>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</si>
  <si>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</si>
  <si>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</si>
  <si>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</si>
  <si>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</si>
  <si>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</si>
  <si>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</si>
  <si>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</si>
  <si>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</si>
  <si>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</si>
  <si>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</si>
  <si>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</si>
  <si>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</si>
  <si>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</si>
  <si>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</si>
  <si>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</si>
  <si>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</si>
  <si>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</si>
  <si>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</si>
  <si>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</si>
  <si>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</si>
  <si>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</si>
  <si>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</si>
  <si>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</si>
  <si>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</si>
  <si>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</si>
  <si>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</si>
  <si>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</si>
  <si>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</si>
  <si>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</si>
  <si>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</si>
  <si>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</si>
  <si>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</si>
  <si>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</si>
  <si>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</si>
  <si>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</si>
  <si>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</si>
  <si>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</si>
  <si>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</si>
  <si>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</si>
  <si>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</si>
  <si>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</si>
  <si>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</si>
  <si>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</si>
  <si>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</si>
  <si>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</si>
  <si>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</si>
  <si>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</si>
  <si>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</si>
  <si>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</si>
  <si>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</si>
  <si>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</si>
  <si>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</si>
  <si>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</si>
  <si>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</si>
  <si>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</si>
  <si>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</si>
  <si>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</si>
  <si>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</si>
  <si>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</si>
  <si>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</si>
  <si>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</si>
  <si>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</si>
  <si>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</si>
  <si>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</si>
  <si>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</si>
  <si>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</si>
  <si>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</si>
  <si>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</si>
  <si>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</si>
  <si>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</si>
  <si>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</si>
  <si>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</si>
  <si>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</si>
  <si>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</si>
  <si>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</si>
  <si>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</si>
  <si>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</si>
  <si>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</si>
  <si>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</si>
  <si>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</si>
  <si>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</si>
  <si>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</si>
  <si>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</si>
  <si>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</si>
  <si>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</si>
  <si>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</si>
  <si>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</si>
  <si>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</si>
  <si>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</si>
  <si>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</si>
  <si>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</si>
  <si>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</si>
  <si>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</si>
  <si>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</si>
  <si>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</si>
  <si>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</si>
  <si>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</si>
  <si>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</si>
  <si>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</si>
  <si>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</si>
  <si>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</si>
  <si>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</si>
  <si>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</si>
  <si>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</si>
  <si>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</si>
  <si>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</si>
  <si>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</si>
  <si>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</si>
  <si>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</si>
  <si>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</si>
  <si>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</si>
  <si>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</si>
  <si>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</si>
  <si>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</si>
  <si>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</si>
  <si>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</si>
  <si>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</si>
  <si>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</si>
  <si>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</si>
  <si>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</si>
  <si>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</si>
  <si>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</si>
  <si>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</si>
  <si>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</si>
  <si>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</si>
  <si>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</si>
  <si>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</si>
  <si>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</si>
  <si>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</si>
  <si>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</si>
  <si>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</si>
  <si>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</si>
  <si>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</si>
  <si>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</si>
  <si>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</si>
  <si>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</si>
  <si>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</si>
  <si>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</si>
  <si>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</si>
  <si>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</si>
  <si>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</si>
  <si>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</si>
  <si>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</si>
  <si>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</si>
  <si>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</si>
  <si>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</si>
  <si>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</si>
  <si>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</si>
  <si>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</si>
  <si>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</si>
  <si>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</si>
  <si>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</si>
  <si>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</si>
  <si>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</si>
  <si>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</si>
  <si>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</si>
  <si>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</si>
  <si>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</si>
  <si>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</si>
  <si>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</si>
  <si>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</si>
  <si>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</si>
  <si>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</si>
  <si>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</si>
  <si>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</si>
  <si>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</si>
  <si>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</si>
  <si>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</si>
  <si>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</si>
  <si>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</si>
  <si>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</si>
  <si>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</si>
  <si>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</si>
  <si>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</si>
  <si>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</si>
  <si>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</si>
  <si>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</si>
  <si>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</si>
  <si>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</si>
  <si>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</si>
  <si>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</si>
  <si>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</si>
  <si>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</si>
  <si>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</si>
  <si>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</si>
  <si>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</si>
  <si>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</si>
  <si>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</si>
  <si>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</si>
  <si>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</si>
  <si>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</si>
  <si>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</si>
  <si>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</si>
  <si>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</si>
  <si>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</si>
  <si>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</si>
  <si>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</si>
  <si>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</si>
  <si>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</si>
  <si>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</si>
  <si>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</si>
  <si>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</si>
  <si>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</si>
  <si>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</si>
  <si>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</si>
  <si>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</si>
  <si>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</si>
  <si>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</si>
  <si>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</si>
  <si>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</si>
  <si>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</si>
  <si>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</si>
  <si>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</si>
  <si>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</si>
  <si>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</si>
  <si>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</si>
  <si>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</si>
  <si>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</si>
  <si>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</si>
  <si>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</si>
  <si>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</si>
  <si>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</si>
  <si>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</si>
  <si>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</si>
  <si>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</si>
  <si>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</si>
  <si>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</si>
  <si>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</si>
  <si>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</si>
  <si>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</si>
  <si>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</si>
  <si>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</si>
  <si>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</si>
  <si>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</si>
  <si>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</si>
  <si>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</si>
  <si>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</si>
  <si>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</si>
  <si>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</si>
  <si>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</si>
  <si>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</si>
  <si>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</si>
  <si>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</si>
  <si>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</si>
  <si>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</si>
  <si>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</si>
  <si>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</si>
  <si>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</si>
  <si>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</si>
  <si>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</si>
  <si>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</si>
  <si>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</si>
  <si>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</si>
  <si>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</si>
  <si>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</si>
  <si>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</si>
  <si>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</si>
  <si>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</si>
  <si>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</si>
  <si>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</si>
  <si>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</si>
  <si>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</si>
  <si>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</si>
  <si>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</si>
  <si>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</si>
  <si>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</si>
  <si>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</si>
  <si>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</si>
  <si>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</si>
  <si>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</si>
  <si>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</si>
  <si>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</si>
  <si>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</si>
  <si>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</si>
  <si>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</si>
  <si>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</si>
  <si>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</si>
  <si>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</si>
  <si>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</si>
  <si>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</si>
  <si>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</si>
  <si>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</si>
  <si>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</si>
  <si>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</si>
  <si>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</si>
  <si>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</si>
  <si>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</si>
  <si>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</si>
  <si>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</si>
  <si>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</si>
  <si>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</si>
  <si>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</si>
  <si>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</si>
  <si>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</si>
  <si>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</si>
  <si>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</si>
  <si>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</si>
  <si>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</si>
  <si>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</si>
  <si>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</si>
  <si>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</si>
  <si>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</si>
  <si>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</si>
  <si>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</si>
  <si>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</si>
  <si>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</si>
  <si>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</si>
  <si>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</si>
  <si>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</si>
  <si>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</si>
  <si>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</si>
  <si>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</si>
  <si>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</si>
  <si>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</si>
  <si>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</si>
  <si>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</si>
  <si>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</si>
  <si>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</si>
  <si>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</si>
  <si>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</si>
  <si>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</si>
  <si>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</si>
  <si>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</si>
  <si>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</si>
  <si>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</si>
  <si>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</si>
  <si>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</si>
  <si>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</si>
  <si>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</si>
  <si>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</si>
  <si>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</si>
  <si>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</si>
  <si>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</si>
  <si>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</si>
  <si>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</si>
  <si>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</si>
  <si>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</si>
  <si>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</si>
  <si>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</si>
  <si>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</si>
  <si>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</si>
  <si>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</si>
  <si>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</si>
  <si>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</si>
  <si>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</si>
  <si>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</si>
  <si>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</si>
  <si>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</si>
  <si>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</si>
  <si>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</si>
  <si>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</si>
  <si>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</si>
  <si>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</si>
  <si>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</si>
  <si>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</si>
  <si>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</si>
  <si>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</si>
  <si>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</si>
  <si>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</si>
  <si>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</si>
  <si>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</si>
  <si>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</si>
  <si>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</si>
  <si>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</si>
  <si>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</si>
  <si>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</si>
  <si>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</si>
  <si>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</si>
  <si>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</si>
  <si>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</si>
  <si>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</si>
  <si>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</si>
  <si>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</si>
  <si>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</si>
  <si>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</si>
  <si>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</si>
  <si>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</si>
  <si>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</si>
  <si>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</si>
  <si>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</si>
  <si>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</si>
  <si>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</si>
  <si>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</si>
  <si>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</si>
  <si>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</si>
  <si>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</si>
  <si>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</si>
  <si>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</si>
  <si>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</si>
  <si>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</si>
  <si>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</si>
  <si>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</si>
  <si>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</si>
  <si>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</si>
  <si>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</si>
  <si>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</si>
  <si>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</si>
  <si>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</si>
  <si>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</si>
  <si>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</si>
  <si>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</si>
  <si>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</si>
  <si>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</si>
  <si>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</si>
  <si>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</si>
  <si>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</si>
  <si>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</si>
  <si>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</si>
  <si>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</si>
  <si>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</si>
  <si>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</si>
  <si>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</si>
  <si>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</si>
  <si>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</si>
  <si>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</si>
  <si>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</si>
  <si>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</si>
  <si>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</si>
  <si>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</si>
  <si>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</si>
  <si>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</si>
  <si>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</si>
  <si>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</si>
  <si>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</si>
  <si>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</si>
  <si>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</si>
  <si>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</si>
  <si>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</si>
  <si>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</si>
  <si>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</si>
  <si>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</si>
  <si>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</si>
  <si>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</si>
  <si>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</si>
  <si>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</si>
  <si>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</si>
  <si>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</si>
  <si>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</si>
  <si>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</si>
  <si>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</si>
  <si>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</si>
  <si>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</si>
  <si>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</si>
  <si>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</si>
  <si>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</si>
  <si>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</si>
  <si>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</si>
  <si>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</si>
  <si>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</si>
  <si>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</si>
  <si>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</si>
  <si>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</si>
  <si>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</si>
  <si>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</si>
  <si>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</si>
  <si>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</si>
  <si>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</si>
  <si>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</si>
  <si>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</si>
  <si>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</si>
  <si>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</si>
  <si>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</si>
  <si>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</si>
  <si>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</si>
  <si>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</si>
  <si>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</si>
  <si>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</si>
  <si>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</si>
  <si>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</si>
  <si>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</si>
  <si>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</si>
  <si>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</si>
  <si>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</si>
  <si>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</si>
  <si>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</si>
  <si>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</si>
  <si>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</si>
  <si>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</si>
  <si>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</si>
  <si>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</si>
  <si>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</si>
  <si>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</si>
  <si>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</si>
  <si>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</si>
  <si>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</si>
  <si>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</si>
  <si>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</si>
  <si>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</si>
  <si>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</si>
  <si>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</si>
  <si>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</si>
  <si>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</si>
  <si>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</si>
  <si>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</si>
  <si>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</si>
  <si>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</si>
  <si>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</si>
  <si>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</si>
  <si>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</si>
  <si>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</si>
  <si>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</si>
  <si>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</si>
  <si>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</si>
  <si>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</si>
  <si>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</si>
  <si>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</si>
  <si>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</si>
  <si>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</si>
  <si>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</si>
  <si>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</si>
  <si>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</si>
  <si>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</si>
  <si>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</si>
  <si>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</si>
  <si>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</si>
  <si>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</si>
  <si>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</si>
  <si>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</si>
  <si>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</si>
  <si>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</si>
  <si>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</si>
  <si>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</si>
  <si>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</si>
  <si>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</si>
  <si>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</si>
  <si>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</si>
  <si>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</si>
  <si>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</si>
  <si>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</si>
  <si>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</si>
  <si>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</si>
  <si>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</si>
  <si>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</si>
  <si>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</si>
  <si>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</si>
  <si>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</si>
  <si>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</si>
  <si>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</si>
  <si>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</si>
  <si>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</si>
  <si>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</si>
  <si>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</si>
  <si>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</si>
  <si>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</si>
  <si>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</si>
  <si>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</si>
  <si>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</si>
  <si>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</si>
  <si>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</si>
  <si>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</si>
  <si>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</si>
  <si>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</si>
  <si>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</si>
  <si>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</si>
  <si>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</si>
  <si>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</si>
  <si>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</si>
  <si>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</si>
  <si>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</si>
  <si>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</si>
  <si>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</si>
  <si>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</si>
  <si>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</si>
  <si>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</si>
  <si>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</si>
  <si>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</si>
  <si>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</si>
  <si>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</si>
  <si>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</si>
  <si>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</si>
  <si>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</si>
  <si>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</si>
  <si>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</si>
  <si>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</si>
  <si>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</si>
  <si>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</si>
  <si>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</si>
  <si>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</si>
  <si>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</si>
  <si>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</si>
  <si>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</si>
  <si>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</si>
  <si>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</si>
  <si>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</si>
  <si>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</si>
  <si>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</si>
  <si>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</si>
  <si>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</si>
  <si>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</si>
  <si>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</si>
  <si>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</si>
  <si>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</si>
  <si>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</si>
  <si>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</si>
  <si>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</si>
  <si>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</si>
  <si>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</si>
  <si>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</si>
  <si>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</si>
  <si>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</si>
  <si>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</si>
  <si>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</si>
  <si>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</si>
  <si>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</si>
  <si>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</si>
  <si>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</si>
  <si>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</si>
  <si>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</si>
  <si>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</si>
  <si>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</si>
  <si>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</si>
  <si>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</si>
  <si>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</si>
  <si>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</si>
  <si>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</si>
  <si>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</si>
  <si>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</si>
  <si>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</si>
  <si>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</si>
  <si>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</si>
  <si>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</si>
  <si>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</si>
  <si>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</si>
  <si>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</si>
  <si>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</si>
  <si>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</si>
  <si>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</si>
  <si>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</si>
  <si>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</si>
  <si>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</si>
  <si>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</si>
  <si>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</si>
  <si>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</si>
  <si>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</si>
  <si>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</si>
  <si>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</si>
  <si>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</si>
  <si>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</si>
  <si>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</si>
  <si>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</si>
  <si>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</si>
  <si>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</si>
  <si>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</si>
  <si>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</si>
  <si>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</si>
  <si>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</si>
  <si>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</si>
  <si>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</si>
  <si>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</si>
  <si>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</si>
  <si>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</si>
  <si>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</si>
  <si>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</si>
  <si>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</si>
  <si>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</si>
  <si>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</si>
  <si>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</si>
  <si>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</si>
  <si>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</si>
  <si>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</si>
  <si>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</si>
  <si>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</si>
  <si>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</si>
  <si>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</si>
  <si>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</si>
  <si>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</si>
  <si>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</si>
  <si>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</si>
  <si>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</si>
  <si>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</si>
  <si>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</si>
  <si>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</si>
  <si>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</si>
  <si>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</si>
  <si>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</si>
  <si>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</si>
  <si>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</si>
  <si>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</si>
  <si>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</si>
  <si>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</si>
  <si>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</si>
  <si>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</si>
  <si>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</si>
  <si>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</si>
  <si>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</si>
  <si>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</si>
  <si>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</si>
  <si>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</si>
  <si>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</si>
  <si>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</si>
  <si>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</si>
  <si>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</si>
  <si>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</si>
  <si>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</si>
  <si>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</si>
  <si>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</si>
  <si>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</si>
  <si>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</si>
  <si>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</si>
  <si>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</si>
  <si>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</si>
  <si>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</si>
  <si>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</si>
  <si>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</si>
  <si>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</si>
  <si>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</si>
  <si>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</si>
  <si>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</si>
  <si>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</si>
  <si>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</si>
  <si>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</si>
  <si>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</si>
  <si>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</si>
  <si>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</si>
  <si>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</si>
  <si>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</si>
  <si>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</si>
  <si>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</si>
  <si>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</si>
  <si>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</si>
  <si>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</si>
  <si>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</si>
  <si>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</si>
  <si>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</si>
  <si>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</si>
  <si>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</si>
  <si>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</si>
  <si>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</si>
  <si>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</si>
  <si>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</si>
  <si>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</si>
  <si>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</si>
  <si>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</si>
  <si>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</si>
  <si>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</si>
  <si>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</si>
  <si>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</si>
  <si>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</si>
  <si>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</si>
  <si>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</si>
  <si>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</si>
  <si>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</si>
  <si>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</si>
  <si>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</si>
  <si>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</si>
  <si>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</si>
  <si>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</si>
  <si>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</si>
  <si>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</si>
  <si>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</si>
  <si>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</si>
  <si>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</si>
  <si>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</si>
  <si>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</si>
  <si>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</si>
  <si>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</si>
  <si>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</si>
  <si>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</si>
  <si>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</si>
  <si>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</si>
  <si>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</si>
  <si>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</si>
  <si>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</si>
  <si>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</si>
  <si>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</si>
  <si>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</si>
  <si>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</si>
  <si>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</si>
  <si>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</si>
  <si>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</si>
  <si>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</si>
  <si>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</si>
  <si>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</si>
  <si>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</si>
  <si>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</si>
  <si>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</si>
  <si>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</si>
  <si>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</si>
  <si>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</si>
  <si>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</si>
  <si>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</si>
  <si>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</si>
  <si>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</si>
  <si>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</si>
  <si>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</si>
  <si>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</si>
  <si>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</si>
  <si>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</si>
  <si>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</si>
  <si>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</si>
  <si>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</si>
  <si>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</si>
  <si>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</si>
  <si>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</si>
  <si>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</si>
  <si>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</si>
  <si>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</si>
  <si>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</si>
  <si>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</si>
  <si>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</si>
  <si>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</si>
  <si>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</si>
  <si>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</si>
  <si>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</si>
  <si>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</si>
  <si>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</si>
  <si>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</si>
  <si>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</si>
  <si>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</si>
  <si>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</si>
  <si>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</si>
  <si>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</si>
  <si>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</si>
  <si>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</si>
  <si>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</si>
  <si>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</si>
  <si>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</si>
  <si>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</si>
  <si>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</si>
  <si>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</si>
  <si>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</si>
  <si>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</si>
  <si>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</si>
  <si>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</si>
  <si>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</si>
  <si>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</si>
  <si>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</si>
  <si>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</si>
  <si>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</si>
  <si>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</si>
  <si>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</si>
  <si>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</si>
  <si>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</si>
  <si>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</si>
  <si>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</si>
  <si>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</si>
  <si>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</si>
  <si>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</si>
  <si>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</si>
  <si>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</si>
  <si>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</si>
  <si>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</si>
  <si>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</si>
  <si>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</si>
  <si>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</si>
  <si>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</si>
  <si>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</si>
  <si>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</si>
  <si>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</si>
  <si>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</si>
  <si>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</si>
  <si>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</si>
  <si>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</si>
  <si>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</si>
  <si>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</si>
  <si>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</si>
  <si>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</si>
  <si>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</si>
  <si>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</si>
  <si>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</si>
  <si>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</si>
  <si>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</si>
  <si>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</si>
  <si>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</si>
  <si>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</si>
  <si>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</si>
  <si>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</si>
  <si>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</si>
  <si>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</si>
  <si>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</si>
  <si>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</si>
  <si>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</si>
  <si>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</si>
  <si>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</si>
  <si>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</si>
  <si>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</si>
  <si>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</si>
  <si>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</si>
  <si>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</si>
  <si>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</si>
  <si>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</si>
  <si>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</si>
  <si>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</si>
  <si>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</si>
  <si>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</si>
  <si>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</si>
  <si>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</si>
  <si>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</si>
  <si>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</si>
  <si>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</si>
  <si>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</si>
  <si>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</si>
  <si>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</si>
  <si>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</si>
  <si>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</si>
  <si>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</si>
  <si>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</si>
  <si>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</si>
  <si>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</si>
  <si>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</si>
  <si>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</si>
  <si>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</si>
  <si>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</si>
  <si>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</si>
  <si>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</si>
  <si>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</si>
  <si>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</si>
  <si>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</si>
  <si>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</si>
  <si>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</si>
  <si>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</si>
  <si>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</si>
  <si>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</si>
  <si>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</si>
  <si>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</si>
  <si>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</si>
  <si>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</si>
  <si>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</si>
  <si>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</si>
  <si>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</si>
  <si>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</si>
  <si>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</si>
  <si>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</si>
  <si>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</si>
  <si>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</si>
  <si>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</si>
  <si>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</si>
  <si>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</si>
  <si>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</si>
  <si>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</si>
  <si>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</si>
  <si>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</si>
  <si>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</si>
  <si>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</si>
  <si>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</si>
  <si>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</si>
  <si>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</si>
  <si>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</si>
  <si>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</si>
  <si>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</si>
  <si>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</si>
  <si>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</si>
  <si>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</si>
  <si>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</si>
  <si>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</si>
  <si>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</si>
  <si>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</si>
  <si>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</si>
  <si>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</si>
  <si>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</si>
  <si>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</si>
  <si>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</si>
  <si>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</si>
  <si>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</si>
  <si>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</si>
  <si>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</si>
  <si>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</si>
  <si>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</si>
  <si>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</si>
  <si>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</si>
  <si>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</si>
  <si>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</si>
  <si>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</si>
  <si>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</si>
  <si>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</si>
  <si>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</si>
  <si>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</si>
  <si>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</si>
  <si>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</si>
  <si>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</si>
  <si>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</si>
  <si>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</si>
  <si>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</si>
  <si>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</si>
  <si>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</si>
  <si>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</si>
  <si>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</si>
  <si>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</si>
  <si>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</si>
  <si>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</si>
  <si>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</si>
  <si>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</si>
  <si>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</si>
  <si>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</si>
  <si>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</si>
  <si>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</si>
  <si>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</si>
  <si>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</si>
  <si>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</si>
  <si>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</si>
  <si>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</si>
  <si>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</si>
  <si>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</si>
  <si>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</si>
  <si>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</si>
  <si>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</si>
  <si>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</si>
  <si>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</si>
  <si>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</si>
  <si>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</si>
  <si>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</si>
  <si>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</si>
  <si>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</si>
  <si>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</si>
  <si>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</si>
  <si>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</si>
  <si>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</si>
  <si>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</si>
  <si>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</si>
  <si>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</si>
  <si>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</si>
  <si>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</si>
  <si>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</si>
  <si>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</si>
  <si>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</si>
  <si>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</si>
  <si>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</si>
  <si>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</si>
  <si>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</si>
  <si>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</si>
  <si>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</si>
  <si>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</si>
  <si>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</si>
  <si>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</si>
  <si>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</si>
  <si>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</si>
  <si>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</si>
  <si>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</si>
  <si>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</si>
  <si>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</si>
  <si>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</si>
  <si>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</si>
  <si>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</si>
  <si>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</si>
  <si>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</si>
  <si>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</si>
  <si>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</si>
  <si>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</si>
  <si>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</si>
  <si>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</si>
  <si>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</si>
  <si>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</si>
  <si>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</si>
  <si>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</si>
  <si>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</si>
  <si>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</si>
  <si>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</si>
  <si>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</si>
  <si>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</si>
  <si>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</si>
  <si>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</si>
  <si>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</si>
  <si>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</si>
  <si>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</si>
  <si>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</si>
  <si>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</si>
  <si>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</si>
  <si>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</si>
  <si>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</si>
  <si>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</si>
  <si>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</si>
  <si>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</si>
  <si>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</si>
  <si>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</si>
  <si>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</si>
  <si>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</si>
  <si>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</si>
  <si>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</si>
  <si>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</si>
  <si>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</si>
  <si>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</si>
  <si>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</si>
  <si>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</si>
  <si>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</si>
  <si>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</si>
  <si>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</si>
  <si>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</si>
  <si>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</si>
  <si>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</si>
  <si>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</si>
  <si>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</si>
  <si>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</si>
  <si>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</si>
  <si>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</si>
  <si>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</si>
  <si>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</si>
  <si>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</si>
  <si>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</si>
  <si>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</si>
  <si>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</si>
  <si>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</si>
  <si>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</si>
  <si>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</si>
  <si>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</si>
  <si>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</si>
  <si>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</si>
  <si>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</si>
  <si>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</si>
  <si>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</si>
  <si>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</si>
  <si>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</si>
  <si>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</si>
  <si>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</si>
  <si>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</si>
  <si>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</si>
  <si>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</si>
  <si>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</si>
  <si>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</si>
  <si>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</si>
  <si>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</si>
  <si>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</si>
  <si>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</si>
  <si>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</si>
  <si>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</si>
  <si>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</si>
  <si>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</si>
  <si>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</si>
  <si>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</si>
  <si>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</si>
  <si>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</si>
  <si>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</si>
  <si>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</si>
  <si>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</si>
  <si>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</si>
  <si>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</si>
  <si>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</si>
  <si>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</si>
  <si>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</si>
  <si>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</si>
  <si>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</si>
  <si>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</si>
  <si>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</si>
  <si>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</si>
  <si>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</si>
  <si>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</si>
  <si>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</si>
  <si>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</si>
  <si>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</si>
  <si>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</si>
  <si>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</si>
  <si>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</si>
  <si>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</si>
  <si>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</si>
  <si>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</si>
  <si>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</si>
  <si>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</si>
  <si>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</si>
  <si>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</si>
  <si>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</si>
  <si>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</si>
  <si>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</si>
  <si>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</si>
  <si>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</si>
  <si>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</si>
  <si>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</si>
  <si>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</si>
  <si>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</si>
  <si>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</si>
  <si>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</si>
  <si>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</si>
  <si>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</si>
  <si>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</si>
  <si>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</si>
  <si>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</si>
  <si>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</si>
  <si>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</si>
  <si>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</si>
  <si>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</si>
  <si>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</si>
  <si>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</si>
  <si>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</si>
  <si>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</si>
  <si>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</si>
  <si>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</si>
  <si>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</si>
  <si>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</si>
  <si>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</si>
  <si>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</si>
  <si>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</si>
  <si>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</si>
  <si>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</si>
  <si>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</si>
  <si>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</si>
  <si>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</si>
  <si>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</si>
  <si>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</si>
  <si>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</si>
  <si>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</si>
  <si>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</si>
  <si>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</si>
  <si>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</si>
  <si>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</si>
  <si>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</si>
  <si>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</si>
  <si>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</si>
  <si>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</si>
  <si>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</si>
  <si>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</si>
  <si>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</si>
  <si>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</si>
  <si>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</si>
  <si>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</si>
  <si>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</si>
  <si>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</si>
  <si>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</si>
  <si>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</si>
  <si>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</si>
  <si>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</si>
  <si>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</si>
  <si>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</si>
  <si>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</si>
  <si>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</si>
  <si>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</si>
  <si>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</si>
  <si>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</si>
  <si>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</si>
  <si>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</si>
  <si>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</si>
  <si>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</si>
  <si>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</si>
  <si>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</si>
  <si>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</si>
  <si>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</si>
  <si>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</si>
  <si>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</si>
  <si>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</si>
  <si>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</si>
  <si>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</si>
  <si>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</si>
  <si>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</si>
  <si>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</si>
  <si>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</si>
  <si>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</si>
  <si>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</si>
  <si>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</si>
  <si>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</si>
  <si>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</si>
  <si>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</si>
  <si>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</si>
  <si>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</si>
  <si>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</si>
  <si>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</si>
  <si>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</si>
  <si>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</si>
  <si>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</si>
  <si>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</si>
  <si>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</si>
  <si>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</si>
  <si>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</si>
  <si>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</si>
  <si>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</si>
  <si>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</si>
  <si>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</si>
  <si>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</si>
  <si>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</si>
  <si>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</si>
  <si>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</si>
  <si>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</si>
  <si>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</si>
  <si>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</si>
  <si>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</si>
  <si>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</si>
  <si>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</si>
  <si>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</si>
  <si>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</si>
  <si>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</si>
  <si>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</si>
  <si>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</si>
  <si>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</si>
  <si>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</si>
  <si>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</si>
  <si>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</si>
  <si>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</si>
  <si>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</si>
  <si>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</si>
  <si>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</si>
  <si>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</si>
  <si>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</si>
  <si>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</si>
  <si>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</si>
  <si>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</si>
  <si>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</si>
  <si>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</si>
  <si>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</si>
  <si>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</si>
  <si>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</si>
  <si>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</si>
  <si>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</si>
  <si>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</si>
  <si>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</si>
  <si>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</si>
  <si>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</si>
  <si>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</si>
  <si>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</si>
  <si>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</si>
  <si>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</si>
  <si>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</si>
  <si>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</si>
  <si>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</si>
  <si>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</si>
  <si>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</si>
  <si>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</si>
  <si>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</si>
  <si>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</si>
  <si>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</si>
  <si>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</si>
  <si>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</si>
  <si>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</si>
  <si>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</si>
  <si>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</si>
  <si>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</si>
  <si>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</si>
  <si>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</si>
  <si>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</si>
  <si>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</si>
  <si>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</si>
  <si>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</si>
  <si>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</si>
  <si>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</si>
  <si>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</si>
  <si>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</si>
  <si>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</si>
  <si>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</si>
  <si>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</si>
  <si>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</si>
  <si>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</si>
  <si>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</si>
  <si>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</si>
  <si>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</si>
  <si>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</si>
  <si>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</si>
  <si>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</si>
  <si>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</si>
  <si>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</si>
  <si>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</si>
  <si>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</si>
  <si>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</si>
  <si>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</si>
  <si>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</si>
  <si>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</si>
  <si>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</si>
  <si>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</si>
  <si>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</si>
  <si>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</si>
  <si>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</si>
  <si>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</si>
  <si>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</si>
  <si>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</si>
  <si>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</si>
  <si>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</si>
  <si>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</si>
  <si>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</si>
  <si>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</si>
  <si>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</si>
  <si>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</si>
  <si>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</si>
  <si>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</si>
  <si>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</si>
  <si>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</si>
  <si>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</si>
  <si>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</si>
  <si>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</si>
  <si>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</si>
  <si>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</si>
  <si>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</si>
  <si>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</si>
  <si>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</si>
  <si>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</si>
  <si>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</si>
  <si>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</si>
  <si>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</si>
  <si>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</si>
  <si>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</si>
  <si>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</si>
  <si>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</si>
  <si>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</si>
  <si>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</si>
  <si>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</si>
  <si>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</si>
  <si>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</si>
  <si>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</si>
  <si>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</si>
  <si>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</si>
  <si>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</si>
  <si>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</si>
  <si>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</si>
  <si>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</si>
  <si>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</si>
  <si>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</si>
  <si>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</si>
  <si>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</si>
  <si>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</si>
  <si>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</si>
  <si>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</si>
  <si>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</si>
  <si>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</si>
  <si>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</si>
  <si>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</si>
  <si>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</si>
  <si>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</si>
  <si>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</si>
  <si>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</si>
  <si>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</si>
  <si>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</si>
  <si>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</si>
  <si>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</si>
  <si>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</si>
  <si>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</si>
  <si>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</si>
  <si>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</si>
  <si>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</si>
  <si>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</si>
  <si>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</si>
  <si>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</si>
  <si>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</si>
  <si>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</si>
  <si>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</si>
  <si>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</si>
  <si>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</si>
  <si>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</si>
  <si>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</si>
  <si>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</si>
  <si>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</si>
  <si>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</si>
  <si>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</si>
  <si>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</si>
  <si>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</si>
  <si>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</si>
  <si>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</si>
  <si>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</si>
  <si>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</si>
  <si>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</si>
  <si>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</si>
  <si>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</si>
  <si>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</si>
  <si>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</si>
  <si>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</si>
  <si>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</si>
  <si>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</si>
  <si>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</si>
  <si>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</si>
  <si>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</si>
  <si>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</si>
  <si>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</si>
  <si>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</si>
  <si>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</si>
  <si>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</si>
  <si>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</si>
  <si>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</si>
  <si>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</si>
  <si>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</si>
  <si>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</si>
  <si>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</si>
  <si>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</si>
  <si>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</si>
  <si>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</si>
  <si>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</si>
  <si>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</si>
  <si>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</si>
  <si>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</si>
  <si>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</si>
  <si>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</si>
  <si>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</si>
  <si>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</si>
  <si>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</si>
  <si>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</si>
  <si>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</si>
  <si>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</si>
  <si>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</si>
  <si>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</si>
  <si>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</si>
  <si>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</si>
  <si>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</si>
  <si>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</si>
  <si>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</si>
  <si>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</si>
  <si>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</si>
  <si>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</si>
  <si>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</si>
  <si>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</si>
  <si>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</si>
  <si>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</si>
  <si>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</si>
  <si>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</si>
  <si>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</si>
  <si>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</si>
  <si>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</si>
  <si>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</si>
  <si>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</si>
  <si>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</si>
  <si>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</si>
  <si>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</si>
  <si>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</si>
  <si>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</si>
  <si>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</si>
  <si>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</si>
  <si>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</si>
  <si>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</si>
  <si>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</si>
  <si>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</si>
  <si>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</si>
  <si>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</si>
  <si>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</si>
  <si>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</si>
  <si>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</si>
  <si>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</si>
  <si>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</si>
  <si>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</si>
  <si>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</si>
  <si>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</si>
  <si>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</si>
  <si>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</si>
  <si>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</si>
  <si>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</si>
  <si>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</si>
  <si>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</si>
  <si>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</si>
  <si>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</si>
  <si>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</si>
  <si>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</si>
  <si>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</si>
  <si>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</si>
  <si>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</si>
  <si>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</si>
  <si>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</si>
  <si>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</si>
  <si>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</si>
  <si>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</si>
  <si>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</si>
  <si>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</si>
  <si>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</si>
  <si>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</si>
  <si>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</si>
  <si>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</si>
  <si>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</si>
  <si>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</si>
  <si>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</si>
  <si>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</si>
  <si>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</si>
  <si>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</si>
  <si>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</si>
  <si>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</si>
  <si>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</si>
  <si>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</si>
  <si>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</si>
  <si>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</si>
  <si>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</si>
  <si>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</si>
  <si>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</si>
  <si>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</si>
  <si>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</si>
  <si>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</si>
  <si>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</si>
  <si>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</si>
  <si>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</si>
  <si>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</si>
  <si>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</si>
  <si>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</si>
  <si>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</si>
  <si>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</si>
  <si>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</si>
  <si>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</si>
  <si>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</si>
  <si>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</si>
  <si>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</si>
  <si>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</si>
  <si>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</si>
  <si>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</si>
  <si>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</si>
  <si>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</si>
  <si>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</si>
  <si>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</si>
  <si>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</si>
  <si>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</si>
  <si>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</si>
  <si>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</si>
  <si>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</si>
  <si>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</si>
  <si>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</si>
  <si>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</si>
  <si>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</si>
  <si>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</si>
  <si>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</si>
  <si>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</si>
  <si>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</si>
  <si>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</si>
  <si>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</si>
  <si>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</si>
  <si>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</si>
  <si>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</si>
  <si>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</si>
  <si>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</si>
  <si>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</si>
  <si>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</si>
  <si>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</si>
  <si>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</si>
  <si>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</si>
  <si>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</si>
  <si>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</si>
  <si>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</si>
  <si>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</si>
  <si>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</si>
  <si>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</si>
  <si>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</si>
  <si>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</si>
  <si>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</si>
  <si>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</si>
  <si>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</si>
  <si>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</si>
  <si>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</si>
  <si>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</si>
  <si>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</si>
  <si>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</si>
  <si>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</si>
  <si>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</si>
  <si>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</si>
  <si>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</si>
  <si>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</si>
  <si>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</si>
  <si>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</si>
  <si>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</si>
  <si>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</si>
  <si>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</si>
  <si>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</si>
  <si>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</si>
  <si>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</si>
  <si>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</si>
  <si>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</si>
  <si>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</si>
  <si>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</si>
  <si>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</si>
  <si>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</si>
  <si>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</si>
  <si>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</si>
  <si>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</si>
  <si>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</si>
  <si>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</si>
  <si>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</si>
  <si>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</si>
  <si>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</si>
  <si>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</si>
  <si>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</si>
  <si>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</si>
  <si>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</si>
  <si>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</si>
  <si>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</si>
  <si>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</si>
  <si>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</si>
  <si>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</si>
  <si>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</si>
  <si>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</si>
  <si>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</si>
  <si>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</si>
  <si>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</si>
  <si>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</si>
  <si>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</si>
  <si>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</si>
  <si>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</si>
  <si>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</si>
  <si>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</si>
  <si>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</si>
  <si>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</si>
  <si>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</si>
  <si>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</si>
  <si>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</si>
  <si>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</si>
  <si>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</si>
  <si>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</si>
  <si>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</si>
  <si>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</si>
  <si>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</si>
  <si>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</si>
  <si>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</si>
  <si>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</si>
  <si>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</si>
  <si>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</si>
  <si>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</si>
  <si>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</si>
  <si>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</si>
  <si>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</si>
  <si>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</si>
  <si>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</si>
  <si>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</si>
  <si>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</si>
  <si>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</si>
  <si>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</si>
  <si>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</si>
  <si>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</si>
  <si>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</si>
  <si>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</si>
  <si>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</si>
  <si>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</si>
  <si>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</si>
  <si>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</si>
  <si>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</si>
  <si>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</si>
  <si>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</si>
  <si>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</si>
  <si>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</si>
  <si>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</si>
  <si>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</si>
  <si>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</si>
  <si>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</si>
  <si>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</si>
  <si>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</si>
  <si>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</si>
  <si>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</si>
  <si>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</si>
  <si>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</si>
  <si>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</si>
  <si>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</si>
  <si>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</si>
  <si>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</si>
  <si>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</si>
  <si>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</si>
  <si>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</si>
  <si>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</si>
  <si>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</si>
  <si>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</si>
  <si>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</si>
  <si>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</si>
  <si>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</si>
  <si>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</si>
  <si>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</si>
  <si>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</si>
  <si>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</si>
  <si>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</si>
  <si>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</si>
  <si>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</si>
  <si>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</si>
  <si>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</si>
  <si>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</si>
  <si>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</si>
  <si>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</si>
  <si>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</si>
  <si>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</si>
  <si>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</si>
  <si>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</si>
  <si>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</si>
  <si>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</si>
  <si>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</si>
  <si>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</si>
  <si>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</si>
  <si>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</si>
  <si>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</si>
  <si>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</si>
  <si>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</si>
  <si>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</si>
  <si>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</si>
  <si>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</si>
  <si>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</si>
  <si>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</si>
  <si>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</si>
  <si>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</si>
  <si>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</si>
  <si>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</si>
  <si>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</si>
  <si>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</si>
  <si>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</si>
  <si>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</si>
  <si>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</si>
  <si>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</si>
  <si>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</si>
  <si>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</si>
  <si>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</si>
  <si>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</si>
  <si>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</si>
  <si>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</si>
  <si>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</si>
  <si>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</si>
  <si>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</si>
  <si>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</si>
  <si>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</si>
  <si>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</si>
  <si>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</si>
  <si>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</si>
  <si>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</si>
  <si>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</si>
  <si>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</si>
  <si>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</si>
  <si>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</si>
  <si>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</si>
  <si>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</si>
  <si>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</si>
  <si>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</si>
  <si>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</si>
  <si>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</si>
  <si>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</si>
  <si>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</si>
  <si>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</si>
  <si>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</si>
  <si>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</si>
  <si>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</si>
  <si>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</si>
  <si>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</si>
  <si>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</si>
  <si>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</si>
  <si>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</si>
  <si>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</si>
  <si>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</si>
  <si>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</si>
  <si>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</si>
  <si>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</si>
  <si>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</si>
  <si>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</si>
  <si>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</si>
  <si>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</si>
  <si>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</si>
  <si>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</si>
  <si>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</si>
  <si>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</si>
  <si>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</si>
  <si>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</si>
  <si>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</si>
  <si>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</si>
  <si>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</si>
  <si>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</si>
  <si>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</si>
  <si>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</si>
  <si>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</si>
  <si>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</si>
  <si>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</si>
  <si>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</si>
  <si>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</si>
  <si>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</si>
  <si>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</si>
  <si>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</si>
  <si>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</si>
  <si>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</si>
  <si>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</si>
  <si>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</si>
  <si>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</si>
  <si>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</si>
  <si>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</si>
  <si>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</si>
  <si>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</si>
  <si>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</si>
  <si>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</si>
  <si>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</si>
  <si>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</si>
  <si>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</si>
  <si>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</si>
  <si>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</si>
  <si>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</si>
  <si>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</si>
  <si>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</si>
  <si>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</si>
  <si>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</si>
  <si>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</si>
  <si>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</si>
  <si>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</si>
  <si>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</si>
  <si>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</si>
  <si>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</si>
  <si>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</si>
  <si>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</si>
  <si>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</si>
  <si>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</si>
  <si>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</si>
  <si>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</si>
  <si>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</si>
  <si>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</si>
  <si>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</si>
  <si>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</si>
  <si>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</si>
  <si>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</si>
  <si>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</si>
  <si>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</si>
  <si>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</si>
  <si>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</si>
  <si>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</si>
  <si>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</si>
  <si>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</si>
  <si>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</si>
  <si>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</si>
  <si>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</si>
  <si>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</si>
  <si>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</si>
  <si>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</si>
  <si>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</si>
  <si>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</si>
  <si>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</si>
  <si>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</si>
  <si>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</si>
  <si>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</si>
  <si>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</si>
  <si>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</si>
  <si>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</si>
  <si>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</si>
  <si>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</si>
  <si>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</si>
  <si>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</si>
  <si>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</si>
  <si>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</si>
  <si>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</si>
  <si>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</si>
  <si>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</si>
  <si>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</si>
  <si>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</si>
  <si>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</si>
  <si>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</si>
  <si>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</si>
  <si>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</si>
  <si>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</si>
  <si>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</si>
  <si>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</si>
  <si>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</si>
  <si>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</si>
  <si>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</si>
  <si>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</si>
  <si>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</si>
  <si>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</si>
  <si>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</si>
  <si>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</si>
  <si>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</si>
  <si>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</si>
  <si>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</si>
  <si>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</si>
  <si>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</si>
  <si>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</si>
  <si>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</si>
  <si>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</si>
  <si>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</si>
  <si>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</si>
  <si>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</si>
  <si>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</si>
  <si>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</si>
  <si>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</si>
  <si>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</si>
  <si>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</si>
  <si>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</si>
  <si>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</si>
  <si>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</si>
  <si>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</si>
  <si>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</si>
  <si>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</si>
  <si>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</si>
  <si>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</si>
  <si>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</si>
  <si>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</si>
  <si>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</si>
  <si>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</si>
  <si>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</si>
  <si>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</si>
  <si>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</si>
  <si>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</si>
  <si>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</si>
  <si>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</si>
  <si>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</si>
  <si>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</si>
  <si>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</si>
  <si>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</si>
  <si>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</si>
  <si>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</si>
  <si>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</si>
  <si>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</si>
  <si>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</si>
  <si>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</si>
  <si>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</si>
  <si>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</si>
  <si>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</si>
  <si>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</si>
  <si>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</si>
  <si>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</si>
  <si>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</si>
  <si>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</si>
  <si>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</si>
  <si>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</si>
  <si>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</si>
  <si>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</si>
  <si>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</si>
  <si>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</si>
  <si>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</si>
  <si>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</si>
  <si>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</si>
  <si>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</si>
  <si>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</si>
  <si>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</si>
  <si>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</si>
  <si>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</si>
  <si>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</si>
  <si>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</si>
  <si>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</si>
  <si>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</si>
  <si>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</si>
  <si>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</si>
  <si>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</si>
  <si>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</si>
  <si>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</si>
  <si>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</si>
  <si>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</si>
  <si>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</si>
  <si>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</si>
  <si>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</si>
  <si>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</si>
  <si>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</si>
  <si>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</si>
  <si>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</si>
  <si>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</si>
  <si>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</si>
  <si>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</si>
  <si>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</si>
  <si>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</si>
  <si>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</si>
  <si>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</si>
  <si>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</si>
  <si>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</si>
  <si>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</si>
  <si>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</si>
  <si>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</si>
  <si>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</si>
  <si>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</si>
  <si>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</si>
  <si>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</si>
  <si>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</si>
  <si>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</si>
  <si>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</si>
  <si>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</si>
  <si>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</si>
  <si>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</si>
  <si>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</si>
  <si>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</si>
  <si>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</si>
  <si>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</si>
  <si>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</si>
  <si>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</si>
  <si>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</si>
  <si>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</si>
  <si>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</si>
  <si>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</si>
  <si>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</si>
  <si>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</si>
  <si>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</si>
  <si>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</si>
  <si>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</si>
  <si>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</si>
  <si>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</si>
  <si>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</si>
  <si>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</si>
  <si>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</si>
  <si>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</si>
  <si>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</si>
  <si>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</si>
  <si>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</si>
  <si>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</si>
  <si>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</si>
  <si>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</si>
  <si>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</si>
  <si>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</si>
  <si>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</si>
  <si>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</si>
  <si>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</si>
  <si>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</si>
  <si>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</si>
  <si>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</si>
  <si>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</si>
  <si>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</si>
  <si>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</si>
  <si>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</si>
  <si>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</si>
  <si>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</si>
  <si>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</si>
  <si>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</si>
  <si>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</si>
  <si>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</si>
  <si>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</si>
  <si>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</si>
  <si>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</si>
  <si>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</si>
  <si>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</si>
  <si>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</si>
  <si>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</si>
  <si>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</si>
  <si>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</si>
  <si>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</si>
  <si>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</si>
  <si>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</si>
  <si>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</si>
  <si>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</si>
  <si>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</si>
  <si>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</si>
  <si>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</si>
  <si>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</si>
  <si>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</si>
  <si>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</si>
  <si>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</si>
  <si>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</si>
  <si>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</si>
  <si>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</si>
  <si>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</si>
  <si>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</si>
  <si>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</si>
  <si>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</si>
  <si>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</si>
  <si>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</si>
  <si>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</si>
  <si>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</si>
  <si>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</si>
  <si>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</si>
  <si>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</si>
  <si>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</si>
  <si>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</si>
  <si>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</si>
  <si>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</si>
  <si>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</si>
  <si>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</si>
  <si>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</si>
  <si>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</si>
  <si>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</si>
  <si>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</si>
  <si>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</si>
  <si>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</si>
  <si>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</si>
  <si>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</si>
  <si>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</si>
  <si>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</si>
  <si>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</si>
  <si>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</si>
  <si>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</si>
  <si>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</si>
  <si>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</si>
  <si>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</si>
  <si>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</si>
  <si>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</si>
  <si>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</si>
  <si>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</si>
  <si>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</si>
  <si>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</si>
  <si>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</si>
  <si>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</si>
  <si>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</si>
  <si>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</si>
  <si>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</si>
  <si>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</si>
  <si>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</si>
  <si>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</si>
  <si>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</si>
  <si>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</si>
  <si>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</si>
  <si>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</si>
  <si>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</si>
  <si>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</si>
  <si>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</si>
  <si>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</si>
  <si>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</si>
  <si>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</si>
  <si>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</si>
  <si>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</si>
  <si>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</si>
  <si>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</si>
  <si>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</si>
  <si>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</si>
  <si>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</si>
  <si>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</si>
  <si>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</si>
  <si>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</si>
  <si>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</si>
  <si>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</si>
  <si>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</si>
  <si>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</si>
  <si>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</si>
  <si>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</si>
  <si>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</si>
  <si>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</si>
  <si>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</si>
  <si>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</si>
  <si>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</si>
  <si>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</si>
  <si>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</si>
  <si>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</si>
  <si>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</si>
  <si>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</si>
  <si>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</si>
  <si>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</si>
  <si>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</si>
  <si>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</si>
  <si>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</si>
  <si>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</si>
  <si>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</si>
  <si>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</si>
  <si>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</si>
  <si>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</si>
  <si>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</si>
  <si>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</si>
  <si>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</si>
  <si>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</si>
  <si>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</si>
  <si>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</si>
  <si>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</si>
  <si>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</si>
  <si>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</si>
  <si>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</si>
  <si>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</si>
  <si>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</si>
  <si>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</si>
  <si>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</si>
  <si>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</si>
  <si>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</si>
  <si>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</si>
  <si>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</si>
  <si>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</si>
  <si>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</si>
  <si>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</si>
  <si>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</si>
  <si>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</si>
  <si>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</si>
  <si>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</si>
  <si>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</si>
  <si>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</si>
  <si>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</si>
  <si>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</si>
  <si>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</si>
  <si>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</si>
  <si>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</si>
  <si>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</si>
  <si>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</si>
  <si>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</si>
  <si>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</si>
  <si>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</si>
  <si>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</si>
  <si>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</si>
  <si>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</si>
  <si>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</si>
  <si>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</si>
  <si>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</si>
  <si>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</si>
  <si>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</si>
  <si>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</si>
  <si>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</si>
  <si>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</si>
  <si>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</si>
  <si>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</si>
  <si>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</si>
  <si>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</si>
  <si>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</si>
  <si>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</si>
  <si>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</si>
  <si>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</si>
  <si>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</si>
  <si>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</si>
  <si>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</si>
  <si>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</si>
  <si>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</si>
  <si>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</si>
  <si>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</si>
  <si>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</si>
  <si>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</si>
  <si>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</si>
  <si>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</si>
  <si>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</si>
  <si>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</si>
  <si>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</si>
  <si>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</si>
  <si>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</si>
  <si>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</si>
  <si>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</si>
  <si>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</si>
  <si>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</si>
  <si>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</si>
  <si>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</si>
  <si>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</si>
  <si>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</si>
  <si>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</si>
  <si>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</si>
  <si>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</si>
  <si>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</si>
  <si>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</si>
  <si>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</si>
  <si>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</si>
  <si>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</si>
  <si>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</si>
  <si>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</si>
  <si>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</si>
  <si>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</si>
  <si>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</si>
  <si>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</si>
  <si>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</si>
  <si>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</si>
  <si>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</si>
  <si>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</si>
  <si>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</si>
  <si>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</si>
  <si>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</si>
  <si>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</si>
  <si>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</si>
  <si>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</si>
  <si>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</si>
  <si>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</si>
  <si>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</si>
  <si>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</si>
  <si>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</si>
  <si>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</si>
  <si>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</si>
  <si>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</si>
  <si>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</si>
  <si>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</si>
  <si>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</si>
  <si>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</si>
  <si>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</si>
  <si>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</si>
  <si>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</si>
  <si>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</si>
  <si>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</si>
  <si>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</si>
  <si>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</si>
  <si>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</si>
  <si>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</si>
  <si>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</si>
  <si>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</si>
  <si>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</si>
  <si>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</si>
  <si>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</si>
  <si>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</si>
  <si>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</si>
  <si>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</si>
  <si>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</si>
  <si>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</si>
  <si>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</si>
  <si>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</si>
  <si>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</si>
  <si>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</si>
  <si>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</si>
  <si>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</si>
  <si>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</si>
  <si>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</si>
  <si>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</si>
  <si>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</si>
  <si>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</si>
  <si>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</si>
  <si>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</si>
  <si>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</si>
  <si>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</si>
  <si>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</si>
  <si>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</si>
  <si>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</si>
  <si>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</si>
  <si>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</si>
  <si>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</si>
  <si>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</si>
  <si>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</si>
  <si>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</si>
  <si>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</si>
  <si>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</si>
  <si>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</si>
  <si>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</si>
  <si>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</si>
  <si>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</si>
  <si>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</si>
  <si>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</si>
  <si>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</si>
  <si>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</si>
  <si>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</si>
  <si>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</si>
  <si>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</si>
  <si>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</si>
  <si>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</si>
  <si>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</si>
  <si>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</si>
  <si>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</si>
  <si>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</si>
  <si>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</si>
  <si>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</si>
  <si>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</si>
  <si>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</si>
  <si>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</si>
  <si>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</si>
  <si>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</si>
  <si>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</si>
  <si>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</si>
  <si>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</si>
  <si>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</si>
  <si>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</si>
  <si>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</si>
  <si>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</si>
  <si>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</si>
  <si>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</si>
  <si>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</si>
  <si>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</si>
  <si>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</si>
  <si>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</si>
  <si>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</si>
  <si>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</si>
  <si>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</si>
  <si>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</si>
  <si>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</si>
  <si>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</si>
  <si>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</si>
  <si>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</si>
  <si>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</si>
  <si>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</si>
  <si>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</si>
  <si>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</si>
  <si>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</si>
  <si>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</si>
  <si>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</si>
  <si>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</si>
  <si>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</si>
  <si>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</si>
  <si>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</si>
  <si>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</si>
  <si>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</si>
  <si>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</si>
  <si>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</si>
  <si>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</si>
  <si>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</si>
  <si>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</si>
  <si>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</si>
  <si>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</si>
  <si>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</si>
  <si>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</si>
  <si>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</si>
  <si>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</si>
  <si>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</si>
  <si>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</si>
  <si>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</si>
  <si>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</si>
  <si>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</si>
  <si>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</si>
  <si>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</si>
  <si>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</si>
  <si>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</si>
  <si>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</si>
  <si>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</si>
  <si>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</si>
  <si>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</si>
  <si>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</si>
  <si>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</si>
  <si>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</si>
  <si>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</si>
  <si>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</si>
  <si>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</si>
  <si>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</si>
  <si>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</si>
  <si>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</si>
  <si>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</si>
  <si>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</si>
  <si>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</si>
  <si>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</si>
  <si>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</si>
  <si>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</si>
  <si>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</si>
  <si>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</si>
  <si>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</si>
  <si>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</si>
  <si>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</si>
  <si>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</si>
  <si>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</si>
  <si>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</si>
  <si>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</si>
  <si>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</si>
  <si>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</si>
  <si>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</si>
  <si>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</si>
  <si>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</si>
  <si>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</si>
  <si>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</si>
  <si>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</si>
  <si>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</si>
  <si>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</si>
  <si>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</si>
  <si>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</si>
  <si>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</si>
  <si>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</si>
  <si>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</si>
  <si>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</si>
  <si>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</si>
  <si>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</si>
  <si>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</si>
  <si>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</si>
  <si>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</si>
  <si>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</si>
  <si>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</si>
  <si>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</si>
  <si>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</si>
  <si>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</si>
  <si>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</si>
  <si>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</si>
  <si>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</si>
  <si>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</si>
  <si>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</si>
  <si>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</si>
  <si>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</si>
  <si>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</si>
  <si>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</si>
  <si>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</si>
  <si>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</si>
  <si>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</si>
  <si>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</si>
  <si>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</si>
  <si>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</si>
  <si>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</si>
  <si>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</si>
  <si>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</si>
  <si>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</si>
  <si>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</si>
  <si>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</si>
  <si>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</si>
  <si>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</si>
  <si>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</si>
  <si>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</si>
  <si>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</si>
  <si>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</si>
  <si>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</si>
  <si>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</si>
  <si>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</si>
  <si>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</si>
  <si>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</si>
  <si>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</si>
  <si>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</si>
  <si>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</si>
  <si>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</si>
  <si>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</si>
  <si>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</si>
  <si>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</si>
  <si>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</si>
  <si>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</si>
  <si>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</si>
  <si>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</si>
  <si>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</si>
  <si>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</si>
  <si>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</si>
  <si>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</si>
  <si>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</si>
  <si>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</si>
  <si>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</si>
  <si>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</si>
  <si>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</si>
  <si>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</si>
  <si>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</si>
  <si>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</si>
  <si>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</si>
  <si>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</si>
  <si>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</si>
  <si>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</si>
  <si>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</si>
  <si>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</si>
  <si>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</si>
  <si>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</si>
  <si>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</si>
  <si>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</si>
  <si>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</si>
  <si>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</si>
  <si>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</si>
  <si>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</si>
  <si>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</si>
  <si>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</si>
  <si>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</si>
  <si>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</si>
  <si>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</si>
  <si>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</si>
  <si>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</si>
  <si>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</si>
  <si>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</si>
  <si>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</si>
  <si>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</si>
  <si>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</si>
  <si>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</si>
  <si>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</si>
  <si>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</si>
  <si>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</si>
  <si>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</si>
  <si>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</si>
  <si>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</si>
  <si>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</si>
  <si>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</si>
  <si>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</si>
  <si>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</si>
  <si>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</si>
  <si>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</si>
  <si>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</si>
  <si>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</si>
  <si>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</si>
  <si>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</si>
  <si>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</si>
  <si>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</si>
  <si>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</si>
  <si>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</si>
  <si>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</si>
  <si>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</si>
  <si>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</si>
  <si>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</si>
  <si>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</si>
  <si>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</si>
  <si>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</si>
  <si>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</si>
  <si>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</si>
  <si>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</si>
  <si>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</si>
  <si>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</si>
  <si>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</si>
  <si>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</si>
  <si>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</si>
  <si>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</si>
  <si>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</si>
  <si>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</si>
  <si>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</si>
  <si>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</si>
  <si>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</si>
  <si>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</si>
  <si>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</si>
  <si>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</si>
  <si>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</si>
  <si>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</si>
  <si>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</si>
  <si>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</si>
  <si>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</si>
  <si>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</si>
  <si>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</si>
  <si>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</si>
  <si>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</si>
  <si>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</si>
  <si>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</si>
  <si>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</si>
  <si>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</si>
  <si>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</si>
  <si>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</si>
  <si>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</si>
  <si>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</si>
  <si>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</si>
  <si>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</si>
  <si>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</si>
  <si>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</si>
  <si>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</si>
  <si>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</si>
  <si>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</si>
  <si>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</si>
  <si>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</si>
  <si>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</si>
  <si>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</si>
  <si>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</si>
  <si>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</si>
  <si>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</si>
  <si>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</si>
  <si>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</si>
  <si>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</si>
  <si>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</si>
  <si>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</si>
  <si>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</si>
  <si>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</si>
  <si>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</si>
  <si>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</si>
  <si>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</si>
  <si>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</si>
  <si>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</si>
  <si>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</si>
  <si>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</si>
  <si>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</si>
  <si>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</si>
  <si>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</si>
  <si>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</si>
  <si>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</si>
  <si>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</si>
  <si>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</si>
  <si>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</si>
  <si>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</si>
  <si>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</si>
  <si>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</si>
  <si>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</si>
  <si>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</si>
  <si>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</si>
  <si>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</si>
  <si>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</si>
  <si>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</si>
  <si>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</si>
  <si>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</si>
  <si>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</si>
  <si>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</si>
  <si>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</si>
  <si>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</si>
  <si>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</si>
  <si>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</si>
  <si>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</si>
  <si>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</si>
  <si>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</si>
  <si>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</si>
  <si>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</si>
  <si>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</si>
  <si>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</si>
  <si>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</si>
  <si>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</si>
  <si>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</si>
  <si>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</si>
  <si>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</si>
  <si>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</si>
  <si>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</si>
  <si>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</si>
  <si>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</si>
  <si>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</si>
  <si>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</si>
  <si>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</si>
  <si>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</si>
  <si>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</si>
  <si>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</si>
  <si>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</si>
  <si>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</si>
  <si>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</si>
  <si>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</si>
  <si>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</si>
  <si>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</si>
  <si>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</si>
  <si>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</si>
  <si>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</si>
  <si>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</si>
  <si>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</si>
  <si>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</si>
  <si>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</si>
  <si>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</si>
  <si>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</si>
  <si>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</si>
  <si>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</si>
  <si>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</si>
  <si>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</si>
  <si>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</si>
  <si>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</si>
  <si>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</si>
  <si>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</si>
  <si>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</si>
  <si>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</si>
  <si>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</si>
  <si>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</si>
  <si>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</si>
  <si>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</si>
  <si>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</si>
  <si>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</si>
  <si>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</si>
  <si>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</si>
  <si>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</si>
  <si>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</si>
  <si>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</si>
  <si>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</si>
  <si>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</si>
  <si>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</si>
  <si>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</si>
  <si>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</si>
  <si>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</si>
  <si>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</si>
  <si>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</si>
  <si>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</si>
  <si>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</si>
  <si>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</si>
  <si>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</si>
  <si>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</si>
  <si>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</si>
  <si>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</si>
  <si>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</si>
  <si>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</si>
  <si>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</si>
  <si>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</si>
  <si>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</si>
  <si>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</si>
  <si>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</si>
  <si>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</si>
  <si>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</si>
  <si>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</si>
  <si>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</si>
  <si>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</si>
  <si>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</si>
  <si>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</si>
  <si>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</si>
  <si>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</si>
  <si>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</si>
  <si>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</si>
  <si>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</si>
  <si>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</si>
  <si>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</si>
  <si>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</si>
  <si>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</si>
  <si>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</si>
  <si>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</si>
  <si>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</si>
  <si>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</si>
  <si>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</si>
  <si>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</si>
  <si>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</si>
  <si>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</si>
  <si>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</si>
  <si>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</si>
  <si>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</si>
  <si>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</si>
  <si>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</si>
  <si>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</si>
  <si>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</si>
  <si>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</si>
  <si>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</si>
  <si>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</si>
  <si>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</si>
  <si>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</si>
  <si>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</si>
  <si>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</si>
  <si>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</si>
  <si>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</si>
  <si>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</si>
  <si>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</si>
  <si>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</si>
  <si>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</si>
  <si>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</si>
  <si>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</si>
  <si>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</si>
  <si>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</si>
  <si>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</si>
  <si>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</si>
  <si>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</si>
  <si>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</si>
  <si>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</si>
  <si>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</si>
  <si>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</si>
  <si>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</si>
  <si>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</si>
  <si>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</si>
  <si>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</si>
  <si>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</si>
  <si>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</si>
  <si>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</si>
  <si>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</si>
  <si>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</si>
  <si>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</si>
  <si>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</si>
  <si>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</si>
  <si>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</si>
  <si>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</si>
  <si>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</si>
  <si>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</si>
  <si>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</si>
  <si>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</si>
  <si>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</si>
  <si>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</si>
  <si>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</si>
  <si>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</si>
  <si>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</si>
  <si>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</si>
  <si>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</si>
  <si>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</si>
  <si>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</si>
  <si>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</si>
  <si>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</si>
  <si>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</si>
  <si>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</si>
  <si>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</si>
  <si>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</si>
  <si>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</si>
  <si>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</si>
  <si>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</si>
  <si>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</si>
  <si>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</si>
  <si>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</si>
  <si>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</si>
  <si>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</si>
  <si>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</si>
  <si>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</si>
  <si>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</si>
  <si>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</si>
  <si>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</si>
  <si>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</si>
  <si>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</si>
  <si>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</si>
  <si>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</si>
  <si>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</si>
  <si>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</si>
  <si>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</si>
  <si>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</si>
  <si>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</si>
  <si>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</si>
  <si>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</si>
  <si>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</si>
  <si>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</si>
  <si>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</si>
  <si>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</si>
  <si>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</si>
  <si>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</si>
  <si>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</si>
  <si>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</si>
  <si>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</si>
  <si>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</si>
  <si>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</si>
  <si>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</si>
  <si>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</si>
  <si>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</si>
  <si>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</si>
  <si>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</si>
  <si>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</si>
  <si>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</si>
  <si>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</si>
  <si>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</si>
  <si>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</si>
  <si>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</si>
  <si>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</si>
  <si>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</si>
  <si>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</si>
  <si>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</si>
  <si>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</si>
  <si>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</si>
  <si>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</si>
  <si>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</si>
  <si>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</si>
  <si>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</si>
  <si>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</si>
  <si>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</si>
  <si>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</si>
  <si>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</si>
  <si>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</si>
  <si>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</si>
  <si>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</si>
  <si>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</si>
  <si>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</si>
  <si>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</si>
  <si>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</si>
  <si>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</si>
  <si>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</si>
  <si>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</si>
  <si>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</si>
  <si>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</si>
  <si>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</si>
  <si>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</si>
  <si>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</si>
  <si>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</si>
  <si>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</si>
  <si>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</si>
  <si>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</si>
  <si>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</si>
  <si>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</si>
  <si>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</si>
  <si>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</si>
  <si>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</si>
  <si>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</si>
  <si>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</si>
  <si>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</si>
  <si>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</si>
  <si>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</si>
  <si>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</si>
  <si>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</si>
  <si>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</si>
  <si>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</si>
  <si>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</si>
  <si>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</si>
  <si>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</si>
  <si>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</si>
  <si>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</si>
  <si>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</si>
  <si>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</si>
  <si>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</si>
  <si>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</si>
  <si>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</si>
  <si>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</si>
  <si>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</si>
  <si>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</si>
  <si>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</si>
  <si>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</si>
  <si>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</si>
  <si>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</si>
  <si>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</si>
  <si>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</si>
  <si>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</si>
  <si>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</si>
  <si>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</si>
  <si>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</si>
  <si>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</si>
  <si>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</si>
  <si>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</si>
  <si>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</si>
  <si>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</si>
  <si>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</si>
  <si>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</si>
  <si>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</si>
  <si>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</si>
  <si>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</si>
  <si>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</si>
  <si>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</si>
  <si>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</si>
  <si>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</si>
  <si>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</si>
  <si>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</si>
  <si>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</si>
  <si>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</si>
  <si>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</si>
  <si>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</si>
  <si>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</si>
  <si>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</si>
  <si>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</si>
  <si>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</si>
  <si>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</si>
  <si>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</si>
  <si>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</si>
  <si>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</si>
  <si>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</si>
  <si>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</si>
  <si>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</si>
  <si>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</si>
  <si>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</si>
  <si>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</si>
  <si>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</si>
  <si>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</si>
  <si>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</si>
  <si>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</si>
  <si>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</si>
  <si>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</si>
  <si>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</si>
  <si>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</si>
  <si>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</si>
  <si>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</si>
  <si>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</si>
  <si>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</si>
  <si>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</si>
  <si>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</si>
  <si>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</si>
  <si>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</si>
  <si>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</si>
  <si>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</si>
  <si>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</si>
  <si>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</si>
  <si>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</si>
  <si>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</si>
  <si>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</si>
  <si>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</si>
  <si>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</si>
  <si>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</si>
  <si>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</si>
  <si>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</si>
  <si>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</si>
  <si>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</si>
  <si>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</si>
  <si>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</si>
  <si>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</si>
  <si>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</si>
  <si>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</si>
  <si>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</si>
  <si>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</si>
  <si>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</si>
  <si>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</si>
  <si>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</si>
  <si>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</si>
  <si>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</si>
  <si>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</si>
  <si>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</si>
  <si>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</si>
  <si>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</si>
  <si>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</si>
  <si>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</si>
  <si>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</si>
  <si>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</si>
  <si>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</si>
  <si>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</si>
  <si>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</si>
  <si>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</si>
  <si>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</si>
  <si>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</si>
  <si>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</si>
  <si>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</si>
  <si>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</si>
  <si>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</si>
  <si>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</si>
  <si>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</si>
  <si>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</si>
  <si>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</si>
  <si>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</si>
  <si>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</si>
  <si>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</si>
  <si>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</si>
  <si>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</si>
  <si>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</si>
  <si>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</si>
  <si>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</si>
  <si>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</si>
  <si>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</si>
  <si>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</si>
  <si>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</si>
  <si>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</si>
  <si>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</si>
  <si>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</si>
  <si>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</si>
  <si>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</si>
  <si>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</si>
  <si>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</si>
  <si>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</si>
  <si>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</si>
  <si>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</si>
  <si>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</si>
  <si>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</si>
  <si>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</si>
  <si>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</si>
  <si>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</si>
  <si>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</si>
  <si>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</si>
  <si>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</si>
  <si>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</si>
  <si>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</si>
  <si>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</si>
  <si>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</si>
  <si>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</si>
  <si>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</si>
  <si>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</si>
  <si>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</si>
  <si>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</si>
  <si>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</si>
  <si>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</si>
  <si>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</si>
  <si>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</si>
  <si>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</si>
  <si>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</si>
  <si>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</si>
  <si>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</si>
  <si>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</si>
  <si>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</si>
  <si>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</si>
  <si>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</si>
  <si>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</si>
  <si>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</si>
  <si>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</si>
  <si>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</si>
  <si>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</si>
  <si>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</si>
  <si>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</si>
  <si>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</si>
  <si>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</si>
  <si>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</si>
  <si>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</si>
  <si>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</si>
  <si>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</si>
  <si>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</si>
  <si>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</si>
  <si>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</si>
  <si>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</si>
  <si>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</si>
  <si>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</si>
  <si>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</si>
  <si>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</si>
  <si>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</si>
  <si>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</si>
  <si>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</si>
  <si>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</si>
  <si>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</si>
  <si>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</si>
  <si>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</si>
  <si>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</si>
  <si>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</si>
  <si>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</si>
  <si>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</si>
  <si>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</si>
  <si>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</si>
  <si>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</si>
  <si>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</si>
  <si>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</si>
  <si>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</si>
  <si>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</si>
  <si>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</si>
  <si>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</si>
  <si>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</si>
  <si>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</si>
  <si>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</si>
  <si>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</si>
  <si>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</si>
  <si>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</si>
  <si>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</si>
  <si>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</si>
  <si>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</si>
  <si>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</si>
  <si>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</si>
  <si>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</si>
  <si>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</si>
  <si>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</si>
  <si>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</si>
  <si>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</si>
  <si>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</si>
  <si>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</si>
  <si>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</si>
  <si>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</si>
  <si>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</si>
  <si>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</si>
  <si>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</si>
  <si>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</si>
  <si>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</si>
  <si>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</si>
  <si>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</si>
  <si>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</si>
  <si>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</si>
  <si>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</si>
  <si>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</si>
  <si>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</si>
  <si>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</si>
  <si>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</si>
  <si>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</si>
  <si>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</si>
  <si>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</si>
  <si>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</si>
  <si>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</si>
  <si>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</si>
  <si>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</si>
  <si>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</si>
  <si>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</si>
  <si>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</si>
  <si>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</si>
  <si>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</si>
  <si>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</si>
  <si>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</si>
  <si>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</si>
  <si>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</si>
  <si>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</si>
  <si>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</si>
  <si>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</si>
  <si>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</si>
  <si>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</si>
  <si>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</si>
  <si>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</si>
  <si>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</si>
  <si>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</si>
  <si>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</si>
  <si>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</si>
  <si>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</si>
  <si>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</si>
  <si>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</si>
  <si>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</si>
  <si>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</si>
  <si>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</si>
  <si>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</si>
  <si>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</si>
  <si>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</si>
  <si>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</si>
  <si>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</si>
  <si>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</si>
  <si>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</si>
  <si>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</si>
  <si>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</si>
  <si>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</si>
  <si>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</si>
  <si>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</si>
  <si>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</si>
  <si>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</si>
  <si>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</si>
  <si>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</si>
  <si>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</si>
  <si>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</si>
  <si>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</si>
  <si>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</si>
  <si>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</si>
  <si>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</si>
  <si>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</si>
  <si>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</si>
  <si>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</si>
  <si>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</si>
  <si>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</si>
  <si>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</si>
  <si>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</si>
  <si>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</si>
  <si>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</si>
  <si>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</si>
  <si>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</si>
  <si>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</si>
  <si>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</si>
  <si>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</si>
  <si>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</si>
  <si>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</si>
  <si>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</si>
  <si>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</si>
  <si>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</si>
  <si>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</si>
  <si>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</si>
  <si>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</si>
  <si>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</si>
  <si>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</si>
  <si>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</si>
  <si>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</si>
  <si>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</si>
  <si>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</si>
  <si>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</si>
  <si>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</si>
  <si>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</si>
  <si>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</si>
  <si>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</si>
  <si>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</si>
  <si>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</si>
  <si>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</si>
  <si>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</si>
  <si>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</si>
  <si>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</si>
  <si>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</si>
  <si>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</si>
  <si>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</si>
  <si>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</si>
  <si>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</si>
  <si>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</si>
  <si>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</si>
  <si>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</si>
  <si>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</si>
  <si>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</si>
  <si>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</si>
  <si>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</si>
  <si>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</si>
  <si>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</si>
  <si>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</si>
  <si>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</si>
  <si>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</si>
  <si>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</si>
  <si>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</si>
  <si>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</si>
  <si>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</si>
  <si>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</si>
  <si>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</si>
  <si>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</si>
  <si>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</si>
  <si>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</si>
  <si>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</si>
  <si>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</si>
  <si>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</si>
  <si>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</si>
  <si>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</si>
  <si>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</si>
  <si>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</si>
  <si>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</si>
  <si>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</si>
  <si>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</si>
  <si>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</si>
  <si>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</si>
  <si>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</si>
  <si>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</si>
  <si>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</si>
  <si>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</si>
  <si>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</si>
  <si>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</si>
  <si>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</si>
  <si>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</si>
  <si>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</si>
  <si>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</si>
  <si>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</si>
  <si>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</si>
  <si>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</si>
  <si>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</si>
  <si>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</si>
  <si>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</si>
  <si>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</si>
  <si>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</si>
  <si>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</si>
  <si>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</si>
  <si>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</si>
  <si>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</si>
  <si>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</si>
  <si>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</si>
  <si>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</si>
  <si>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</si>
  <si>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</si>
  <si>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</si>
  <si>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</si>
  <si>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</si>
  <si>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</si>
  <si>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</si>
  <si>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</si>
  <si>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</si>
  <si>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</si>
  <si>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</si>
  <si>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</si>
  <si>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</si>
  <si>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</si>
  <si>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</si>
  <si>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</si>
  <si>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</si>
  <si>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</si>
  <si>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</si>
  <si>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</si>
  <si>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</si>
  <si>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</si>
  <si>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</si>
  <si>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</si>
  <si>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</si>
  <si>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</si>
  <si>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</si>
  <si>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</si>
  <si>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</si>
  <si>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</si>
  <si>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</si>
  <si>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</si>
  <si>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</si>
  <si>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</si>
  <si>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</si>
  <si>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</si>
  <si>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</si>
  <si>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</si>
  <si>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</si>
  <si>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</si>
  <si>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</si>
  <si>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</si>
  <si>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</si>
  <si>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</si>
  <si>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</si>
  <si>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</si>
  <si>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</si>
  <si>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</si>
  <si>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</si>
  <si>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</si>
  <si>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</si>
  <si>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</si>
  <si>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</si>
  <si>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</si>
  <si>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</si>
  <si>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</si>
  <si>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</si>
  <si>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</si>
  <si>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</si>
  <si>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</si>
  <si>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</si>
  <si>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</si>
  <si>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</si>
  <si>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</si>
  <si>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</si>
  <si>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</si>
  <si>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</si>
  <si>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</si>
  <si>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</si>
  <si>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</si>
  <si>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</si>
  <si>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</si>
  <si>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</si>
  <si>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</si>
  <si>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</si>
  <si>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</si>
  <si>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</si>
  <si>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</si>
  <si>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</si>
  <si>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</si>
  <si>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</si>
  <si>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</si>
  <si>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</si>
  <si>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</si>
  <si>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</si>
  <si>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</si>
  <si>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</si>
  <si>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</si>
  <si>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</si>
  <si>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</si>
  <si>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</si>
  <si>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</si>
  <si>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</si>
  <si>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</si>
  <si>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</si>
  <si>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</si>
  <si>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</si>
  <si>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</si>
  <si>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</si>
  <si>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</si>
  <si>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</si>
  <si>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</si>
  <si>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</si>
  <si>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</si>
  <si>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</si>
  <si>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</si>
  <si>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</si>
  <si>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</si>
  <si>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</si>
  <si>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</si>
  <si>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</si>
  <si>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</si>
  <si>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</si>
  <si>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</si>
  <si>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</si>
  <si>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</si>
  <si>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</si>
  <si>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</si>
  <si>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</si>
  <si>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</si>
  <si>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</si>
  <si>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</si>
  <si>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</si>
  <si>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</si>
  <si>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</si>
  <si>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</si>
  <si>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</si>
  <si>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</si>
  <si>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</si>
  <si>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</si>
  <si>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</si>
  <si>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</si>
  <si>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</si>
  <si>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</si>
  <si>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</si>
  <si>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</si>
  <si>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</si>
  <si>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</si>
  <si>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</si>
  <si>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</si>
  <si>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</si>
  <si>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</si>
  <si>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</si>
  <si>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</si>
  <si>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</si>
  <si>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</si>
  <si>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</si>
  <si>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</si>
  <si>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</si>
  <si>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</si>
  <si>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</si>
  <si>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</si>
  <si>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</si>
  <si>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</si>
  <si>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</si>
  <si>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</si>
  <si>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</si>
  <si>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</si>
  <si>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</si>
  <si>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</si>
  <si>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</si>
  <si>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</si>
  <si>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</si>
  <si>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</si>
  <si>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</si>
  <si>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</si>
  <si>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</si>
  <si>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</si>
  <si>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</si>
  <si>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</si>
  <si>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</si>
  <si>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</si>
  <si>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</si>
  <si>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</si>
  <si>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</si>
  <si>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</si>
  <si>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</si>
  <si>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</si>
  <si>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</si>
  <si>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</si>
  <si>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</si>
  <si>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</si>
  <si>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</si>
  <si>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</si>
  <si>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</si>
  <si>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</si>
  <si>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</si>
  <si>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</si>
  <si>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</si>
  <si>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</si>
  <si>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</si>
  <si>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</si>
  <si>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</si>
  <si>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</si>
  <si>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</si>
  <si>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</si>
  <si>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</si>
  <si>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</si>
  <si>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</si>
  <si>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</si>
  <si>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</si>
  <si>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</si>
  <si>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</si>
  <si>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</si>
  <si>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</si>
  <si>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</si>
  <si>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</si>
  <si>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</si>
  <si>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</si>
  <si>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</si>
  <si>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</si>
  <si>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</si>
  <si>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</si>
  <si>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</si>
  <si>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</si>
  <si>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</si>
  <si>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</si>
  <si>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</si>
  <si>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</si>
  <si>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</si>
  <si>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</si>
  <si>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</si>
  <si>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</si>
  <si>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</si>
  <si>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</si>
  <si>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</si>
  <si>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</si>
  <si>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</si>
  <si>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</si>
  <si>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</si>
  <si>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</si>
  <si>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</si>
  <si>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</si>
  <si>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</si>
  <si>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</si>
  <si>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</si>
  <si>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</si>
  <si>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</si>
  <si>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</si>
  <si>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</si>
  <si>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</si>
  <si>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</si>
  <si>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</si>
  <si>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</si>
  <si>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</si>
  <si>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</si>
  <si>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</si>
  <si>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</si>
  <si>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</si>
  <si>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</si>
  <si>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</si>
  <si>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</si>
  <si>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</si>
  <si>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</si>
  <si>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</si>
  <si>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</si>
  <si>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</si>
  <si>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</si>
  <si>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</si>
  <si>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</si>
  <si>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</si>
  <si>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</si>
  <si>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</si>
  <si>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</si>
  <si>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</si>
  <si>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</si>
  <si>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</si>
  <si>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</si>
  <si>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</si>
  <si>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</si>
  <si>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</si>
  <si>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</si>
  <si>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</si>
  <si>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</si>
  <si>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</si>
  <si>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</si>
  <si>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</si>
  <si>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</si>
  <si>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</si>
  <si>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</si>
  <si>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</si>
  <si>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</si>
  <si>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</si>
  <si>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</si>
  <si>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</si>
  <si>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</si>
  <si>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</si>
  <si>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</si>
  <si>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</si>
  <si>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</si>
  <si>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</si>
  <si>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</si>
  <si>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</si>
  <si>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</si>
  <si>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</si>
  <si>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</si>
  <si>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</si>
  <si>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</si>
  <si>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</si>
  <si>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</si>
  <si>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</si>
  <si>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</si>
  <si>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</si>
  <si>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</si>
  <si>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</si>
  <si>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</si>
  <si>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</si>
  <si>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</si>
  <si>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</si>
  <si>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</si>
  <si>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</si>
  <si>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</si>
  <si>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</si>
  <si>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</si>
  <si>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</si>
  <si>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</si>
  <si>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</si>
  <si>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</si>
  <si>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</si>
  <si>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</si>
  <si>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</si>
  <si>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</si>
  <si>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</si>
  <si>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</si>
  <si>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</si>
  <si>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</si>
  <si>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</si>
  <si>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</si>
  <si>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</si>
  <si>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</si>
  <si>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</si>
  <si>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</si>
  <si>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</si>
  <si>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</si>
  <si>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</si>
  <si>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</si>
  <si>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</si>
  <si>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</si>
  <si>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</si>
  <si>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</si>
  <si>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</si>
  <si>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</si>
  <si>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</si>
  <si>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</si>
  <si>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</si>
  <si>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</si>
  <si>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</si>
  <si>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</si>
  <si>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</si>
  <si>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</si>
  <si>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</si>
  <si>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</si>
  <si>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</si>
  <si>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</si>
  <si>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</si>
  <si>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</si>
  <si>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</si>
  <si>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</si>
  <si>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</si>
  <si>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</si>
  <si>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</si>
  <si>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</si>
  <si>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</si>
  <si>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</si>
  <si>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</si>
  <si>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</si>
  <si>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</si>
  <si>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</si>
  <si>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</si>
  <si>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</si>
  <si>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</si>
  <si>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</si>
  <si>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</si>
  <si>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</si>
  <si>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</si>
  <si>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</si>
  <si>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</si>
  <si>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</si>
  <si>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</si>
  <si>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</si>
  <si>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</si>
  <si>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</si>
  <si>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</si>
  <si>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</si>
  <si>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</si>
  <si>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</si>
  <si>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</si>
  <si>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</si>
  <si>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</si>
  <si>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</si>
  <si>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</si>
  <si>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</si>
  <si>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</si>
  <si>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</si>
  <si>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</si>
  <si>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</si>
  <si>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</si>
  <si>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</si>
  <si>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</si>
  <si>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</si>
  <si>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</si>
  <si>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</si>
  <si>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</si>
  <si>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</si>
  <si>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</si>
  <si>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</si>
  <si>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</si>
  <si>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</si>
  <si>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</si>
  <si>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</si>
  <si>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</si>
  <si>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</si>
  <si>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</si>
  <si>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</si>
  <si>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</si>
  <si>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</si>
  <si>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</si>
  <si>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</si>
  <si>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</si>
  <si>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</si>
  <si>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</si>
  <si>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</si>
  <si>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</si>
  <si>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</si>
  <si>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</si>
  <si>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</si>
  <si>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</si>
  <si>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</si>
  <si>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</si>
  <si>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</si>
  <si>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</si>
  <si>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</si>
  <si>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</si>
  <si>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</si>
  <si>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</si>
  <si>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</si>
  <si>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</si>
  <si>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</si>
  <si>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</si>
  <si>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</si>
  <si>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</si>
  <si>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</si>
  <si>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</si>
  <si>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</si>
  <si>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</si>
  <si>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</si>
  <si>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</si>
  <si>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</si>
  <si>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</si>
  <si>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</si>
  <si>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</si>
  <si>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</si>
  <si>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</si>
  <si>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</si>
  <si>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</si>
  <si>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</si>
  <si>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</si>
  <si>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</si>
  <si>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</si>
  <si>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</si>
  <si>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</si>
  <si>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</si>
  <si>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</si>
  <si>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</si>
  <si>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</si>
  <si>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</si>
  <si>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</si>
  <si>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</si>
  <si>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</si>
  <si>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</si>
  <si>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</si>
  <si>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</si>
  <si>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</si>
  <si>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</si>
  <si>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</si>
  <si>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</si>
  <si>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</si>
  <si>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</si>
  <si>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</si>
  <si>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</si>
  <si>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</si>
  <si>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</si>
  <si>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</si>
  <si>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</si>
  <si>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</si>
  <si>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</si>
  <si>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</si>
  <si>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</si>
  <si>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</si>
  <si>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</si>
  <si>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</si>
  <si>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</si>
  <si>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</si>
  <si>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</si>
  <si>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</si>
  <si>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</si>
  <si>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</si>
  <si>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</si>
  <si>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</si>
  <si>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</si>
  <si>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</si>
  <si>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</si>
  <si>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</si>
  <si>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</si>
  <si>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</si>
  <si>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</si>
  <si>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</si>
  <si>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</si>
  <si>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</si>
  <si>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</si>
  <si>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</si>
  <si>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</si>
  <si>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</si>
  <si>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</si>
  <si>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</si>
  <si>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</si>
  <si>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</si>
  <si>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</si>
  <si>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</si>
  <si>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</si>
  <si>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</si>
  <si>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</si>
  <si>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</si>
  <si>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</si>
  <si>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</si>
  <si>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</si>
  <si>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</si>
  <si>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</si>
  <si>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</si>
  <si>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</si>
  <si>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</si>
  <si>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</si>
  <si>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</si>
  <si>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</si>
  <si>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</si>
  <si>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</si>
  <si>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</si>
  <si>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</si>
  <si>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</si>
  <si>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</si>
  <si>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</si>
  <si>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</si>
  <si>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</si>
  <si>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</si>
  <si>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</si>
  <si>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</si>
  <si>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</si>
  <si>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</si>
  <si>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</si>
  <si>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</si>
  <si>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</si>
  <si>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</si>
  <si>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</si>
  <si>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</si>
  <si>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</si>
  <si>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</si>
  <si>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</si>
  <si>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</si>
  <si>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</si>
  <si>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</si>
  <si>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</si>
  <si>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</si>
  <si>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</si>
  <si>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</si>
  <si>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</si>
  <si>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</si>
  <si>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</si>
  <si>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</si>
  <si>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</si>
  <si>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</si>
  <si>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</si>
  <si>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</si>
  <si>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</si>
  <si>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</si>
  <si>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</si>
  <si>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</si>
  <si>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</si>
  <si>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</si>
  <si>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</si>
  <si>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</si>
  <si>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</si>
  <si>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</si>
  <si>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</si>
  <si>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</si>
  <si>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</si>
  <si>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</si>
  <si>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</si>
  <si>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</si>
  <si>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</si>
  <si>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</si>
  <si>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</si>
  <si>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</si>
  <si>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</si>
  <si>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</si>
  <si>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</si>
  <si>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</si>
  <si>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</si>
  <si>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</si>
  <si>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</si>
  <si>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</si>
  <si>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</si>
  <si>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</si>
  <si>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</si>
  <si>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</si>
  <si>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</si>
  <si>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</si>
  <si>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</si>
  <si>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</si>
  <si>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</si>
  <si>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</si>
  <si>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</si>
  <si>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</si>
  <si>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</si>
  <si>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</si>
  <si>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</si>
  <si>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</si>
  <si>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</si>
  <si>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</si>
  <si>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</si>
  <si>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</si>
  <si>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</si>
  <si>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</si>
  <si>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</si>
  <si>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</si>
  <si>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</si>
  <si>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</si>
  <si>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</si>
  <si>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</si>
  <si>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</si>
  <si>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</si>
  <si>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</si>
  <si>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</si>
  <si>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</si>
  <si>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</si>
  <si>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</si>
  <si>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</si>
  <si>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</si>
  <si>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</si>
  <si>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</si>
  <si>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</si>
  <si>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</si>
  <si>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</si>
  <si>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</si>
  <si>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</si>
  <si>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</si>
  <si>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</si>
  <si>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</si>
  <si>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</si>
  <si>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</si>
  <si>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</si>
  <si>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</si>
  <si>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</si>
  <si>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</si>
  <si>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</si>
  <si>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</si>
  <si>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</si>
  <si>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</si>
  <si>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</si>
  <si>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</si>
  <si>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</si>
  <si>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</si>
  <si>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</si>
  <si>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</si>
  <si>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</si>
  <si>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</si>
  <si>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</si>
  <si>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</si>
  <si>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</si>
  <si>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</si>
  <si>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</si>
  <si>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</si>
  <si>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</si>
  <si>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</si>
  <si>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</si>
  <si>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</si>
  <si>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</si>
  <si>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</si>
  <si>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</si>
  <si>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</si>
  <si>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</si>
  <si>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</si>
  <si>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</si>
  <si>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</si>
  <si>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</si>
  <si>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</si>
  <si>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</si>
  <si>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</si>
  <si>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</si>
  <si>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</si>
  <si>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</si>
  <si>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</si>
  <si>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</si>
  <si>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</si>
  <si>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</si>
  <si>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</si>
  <si>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</si>
  <si>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</si>
  <si>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</si>
  <si>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</si>
  <si>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</si>
  <si>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</si>
  <si>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</si>
  <si>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</si>
  <si>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</si>
  <si>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</si>
  <si>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</si>
  <si>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</si>
  <si>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</si>
  <si>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</si>
  <si>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</si>
  <si>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</si>
  <si>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</si>
  <si>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</si>
  <si>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</si>
  <si>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</si>
  <si>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</si>
  <si>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</si>
  <si>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</si>
  <si>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</si>
  <si>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</si>
  <si>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</si>
  <si>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</si>
  <si>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</si>
  <si>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</si>
  <si>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</si>
  <si>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</si>
  <si>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</si>
  <si>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</si>
  <si>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</si>
  <si>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</si>
  <si>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</si>
  <si>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</si>
  <si>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</si>
  <si>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</si>
  <si>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</si>
  <si>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</si>
  <si>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</si>
  <si>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</si>
  <si>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</si>
  <si>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</si>
  <si>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</si>
  <si>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</si>
  <si>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</si>
  <si>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</si>
  <si>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</si>
  <si>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</si>
  <si>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</si>
  <si>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</si>
  <si>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</si>
  <si>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</si>
  <si>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</si>
  <si>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</si>
  <si>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</si>
  <si>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</si>
  <si>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</si>
  <si>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</si>
  <si>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</si>
  <si>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</si>
  <si>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</si>
  <si>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</si>
  <si>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</si>
  <si>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</si>
  <si>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</si>
  <si>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</si>
  <si>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</si>
  <si>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</si>
  <si>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</si>
  <si>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</si>
  <si>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</si>
  <si>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</si>
  <si>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</si>
  <si>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</si>
  <si>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</si>
  <si>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</si>
  <si>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</si>
  <si>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</si>
  <si>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</si>
  <si>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</si>
  <si>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</si>
  <si>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</si>
  <si>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</si>
  <si>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</si>
  <si>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</si>
  <si>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</si>
  <si>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</si>
  <si>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</si>
  <si>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</si>
  <si>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</si>
  <si>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</si>
  <si>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</si>
  <si>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</si>
  <si>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</si>
  <si>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</si>
  <si>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</si>
  <si>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</si>
  <si>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</si>
  <si>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</si>
  <si>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</si>
  <si>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</si>
  <si>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</si>
  <si>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</si>
  <si>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</si>
  <si>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</si>
  <si>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</si>
  <si>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</si>
  <si>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</si>
  <si>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</si>
  <si>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</si>
  <si>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</si>
  <si>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</si>
  <si>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</si>
  <si>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</si>
  <si>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</si>
  <si>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</si>
  <si>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</si>
  <si>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</si>
  <si>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</si>
  <si>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</si>
  <si>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</si>
  <si>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</si>
  <si>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</si>
  <si>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</si>
  <si>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</si>
  <si>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</si>
  <si>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</si>
  <si>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</si>
  <si>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</si>
  <si>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</si>
  <si>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</si>
  <si>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</si>
  <si>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</si>
  <si>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</si>
  <si>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</si>
  <si>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</si>
  <si>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</si>
  <si>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</si>
  <si>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</si>
  <si>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</si>
  <si>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</si>
  <si>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</si>
  <si>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</si>
  <si>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</si>
  <si>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</si>
  <si>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</si>
  <si>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</si>
  <si>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</si>
  <si>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</si>
  <si>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</si>
  <si>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</si>
  <si>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</si>
  <si>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</si>
  <si>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</si>
  <si>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</si>
  <si>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</si>
  <si>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</si>
  <si>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</si>
  <si>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</si>
  <si>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</si>
  <si>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</si>
  <si>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</si>
  <si>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</si>
  <si>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</si>
  <si>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</si>
  <si>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</si>
  <si>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</si>
  <si>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</si>
  <si>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</si>
  <si>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</si>
  <si>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</si>
  <si>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</si>
  <si>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</si>
  <si>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</si>
  <si>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</si>
  <si>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</si>
  <si>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</si>
  <si>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</si>
  <si>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</si>
  <si>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</si>
  <si>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</si>
  <si>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</si>
  <si>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</si>
  <si>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</si>
  <si>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</si>
  <si>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</si>
  <si>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</si>
  <si>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</si>
  <si>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</si>
  <si>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</si>
  <si>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</si>
  <si>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</si>
  <si>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</si>
  <si>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</si>
  <si>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</si>
  <si>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</si>
  <si>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</si>
  <si>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</si>
  <si>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</si>
  <si>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</si>
  <si>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</si>
  <si>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</si>
  <si>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</si>
  <si>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</si>
  <si>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</si>
  <si>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</si>
  <si>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</si>
  <si>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</si>
  <si>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</si>
  <si>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</si>
  <si>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</si>
  <si>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</si>
  <si>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</si>
  <si>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</si>
  <si>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</si>
  <si>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</si>
  <si>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</si>
  <si>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</si>
  <si>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</si>
  <si>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</si>
  <si>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</si>
  <si>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</si>
  <si>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</si>
  <si>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</si>
  <si>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</si>
  <si>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</si>
  <si>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</si>
  <si>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</si>
  <si>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</si>
  <si>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</si>
  <si>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</si>
  <si>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</si>
  <si>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</si>
  <si>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</si>
  <si>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</si>
  <si>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</si>
  <si>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</si>
  <si>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</si>
  <si>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</si>
  <si>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</si>
  <si>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</si>
  <si>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</si>
  <si>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</si>
  <si>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</si>
  <si>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</si>
  <si>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</si>
  <si>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</si>
  <si>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</si>
  <si>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</si>
  <si>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</si>
  <si>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</si>
  <si>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</si>
  <si>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</si>
  <si>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</si>
  <si>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</si>
  <si>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</si>
  <si>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</si>
  <si>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</si>
  <si>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</si>
  <si>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</si>
  <si>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</si>
  <si>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</si>
  <si>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</si>
  <si>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</si>
  <si>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</si>
  <si>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</si>
  <si>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</si>
  <si>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</si>
  <si>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</si>
  <si>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</si>
  <si>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</si>
  <si>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</si>
  <si>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</si>
  <si>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</si>
  <si>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</si>
  <si>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</si>
  <si>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</si>
  <si>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</si>
  <si>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</si>
  <si>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</si>
  <si>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</si>
  <si>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</si>
  <si>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</si>
  <si>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</si>
  <si>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</si>
  <si>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</si>
  <si>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</si>
  <si>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</si>
  <si>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</si>
  <si>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</si>
  <si>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</si>
  <si>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</si>
  <si>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</si>
  <si>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</si>
  <si>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</si>
  <si>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</si>
  <si>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</si>
  <si>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</si>
  <si>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</si>
  <si>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</si>
  <si>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</si>
  <si>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</si>
  <si>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</si>
  <si>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</si>
  <si>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</si>
  <si>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</si>
  <si>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</si>
  <si>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</si>
  <si>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</si>
  <si>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</si>
  <si>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</si>
  <si>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</si>
  <si>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</si>
  <si>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</si>
  <si>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</si>
  <si>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</si>
  <si>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</si>
  <si>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</si>
  <si>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</si>
  <si>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</si>
  <si>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</si>
  <si>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</si>
  <si>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</si>
  <si>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</si>
  <si>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</si>
  <si>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</si>
  <si>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</si>
  <si>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</si>
  <si>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</si>
  <si>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</si>
  <si>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</si>
  <si>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</si>
  <si>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</si>
  <si>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</si>
  <si>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</si>
  <si>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</si>
  <si>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</si>
  <si>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</si>
  <si>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</si>
  <si>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</si>
  <si>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</si>
  <si>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</si>
  <si>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</si>
  <si>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</si>
  <si>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</si>
  <si>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</si>
  <si>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</si>
  <si>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</si>
  <si>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</si>
  <si>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</si>
  <si>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</si>
  <si>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</si>
  <si>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</si>
  <si>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</si>
  <si>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</si>
  <si>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</si>
  <si>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</si>
  <si>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</si>
  <si>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</si>
  <si>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</si>
  <si>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</si>
  <si>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</si>
  <si>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</si>
  <si>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</si>
  <si>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</si>
  <si>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</si>
  <si>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</si>
  <si>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</si>
  <si>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</si>
  <si>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</si>
  <si>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</si>
  <si>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</si>
  <si>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</si>
  <si>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</si>
  <si>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</si>
  <si>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</si>
  <si>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</si>
  <si>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</si>
  <si>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</si>
  <si>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</si>
  <si>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</si>
  <si>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</si>
  <si>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</si>
  <si>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</si>
  <si>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</si>
  <si>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</si>
  <si>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</si>
  <si>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</si>
  <si>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</si>
  <si>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</si>
  <si>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</si>
  <si>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</si>
  <si>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</si>
  <si>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</si>
  <si>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</si>
  <si>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</si>
  <si>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</si>
  <si>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</si>
  <si>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</si>
  <si>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</si>
  <si>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</si>
  <si>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</si>
  <si>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</si>
  <si>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</si>
  <si>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</si>
  <si>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</si>
  <si>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</si>
  <si>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</si>
  <si>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</si>
  <si>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</si>
  <si>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</si>
  <si>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</si>
  <si>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</si>
  <si>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</si>
  <si>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</si>
  <si>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</si>
  <si>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</si>
  <si>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</si>
  <si>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</si>
  <si>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</si>
  <si>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</si>
  <si>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</si>
  <si>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</si>
  <si>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</si>
  <si>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</si>
  <si>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</si>
  <si>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</si>
  <si>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</si>
  <si>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</si>
  <si>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</si>
  <si>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</si>
  <si>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</si>
  <si>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</si>
  <si>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</si>
  <si>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</si>
  <si>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</si>
  <si>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</si>
  <si>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</si>
  <si>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</si>
  <si>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</si>
  <si>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</si>
  <si>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</si>
  <si>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</si>
  <si>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</si>
  <si>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</si>
  <si>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</si>
  <si>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</si>
  <si>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</si>
  <si>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</si>
  <si>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</si>
  <si>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</si>
  <si>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</si>
  <si>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</si>
  <si>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</si>
  <si>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</si>
  <si>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</si>
  <si>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</si>
  <si>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</si>
  <si>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</si>
  <si>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</si>
  <si>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</si>
  <si>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</si>
  <si>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</si>
  <si>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</si>
  <si>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</si>
  <si>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</si>
  <si>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</si>
  <si>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</si>
  <si>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</si>
  <si>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</si>
  <si>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</si>
  <si>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</si>
  <si>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</si>
  <si>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</si>
  <si>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</si>
  <si>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</si>
  <si>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</si>
  <si>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</si>
  <si>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</si>
  <si>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</si>
  <si>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</si>
  <si>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</si>
  <si>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</si>
  <si>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</si>
  <si>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</si>
  <si>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</si>
  <si>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</si>
  <si>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</si>
  <si>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</si>
  <si>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</si>
  <si>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</si>
  <si>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</si>
  <si>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</si>
  <si>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</si>
  <si>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</si>
  <si>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</si>
  <si>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</si>
  <si>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</si>
  <si>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</si>
  <si>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</si>
  <si>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</si>
  <si>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</si>
  <si>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</si>
  <si>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</si>
  <si>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</si>
  <si>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</si>
  <si>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</si>
  <si>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</si>
  <si>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</si>
  <si>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</si>
  <si>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</si>
  <si>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</si>
  <si>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</si>
  <si>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</si>
  <si>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</si>
  <si>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</si>
  <si>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</si>
  <si>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</si>
  <si>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</si>
  <si>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</si>
  <si>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</si>
  <si>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</si>
  <si>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</si>
  <si>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</si>
  <si>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</si>
  <si>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</si>
  <si>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</si>
  <si>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</si>
  <si>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</si>
  <si>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</si>
  <si>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</si>
  <si>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</si>
  <si>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</si>
  <si>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</si>
  <si>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</si>
  <si>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</si>
  <si>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</si>
  <si>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</si>
  <si>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</si>
  <si>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</si>
  <si>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</si>
  <si>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</si>
  <si>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</si>
  <si>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</si>
  <si>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</si>
  <si>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</si>
  <si>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</si>
  <si>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</si>
  <si>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</si>
  <si>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</si>
  <si>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</si>
  <si>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</si>
  <si>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</si>
  <si>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</si>
  <si>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</si>
  <si>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</si>
  <si>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</si>
  <si>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</si>
  <si>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</si>
  <si>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</si>
  <si>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</si>
  <si>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</si>
  <si>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</si>
  <si>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</si>
  <si>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</si>
  <si>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</si>
  <si>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</si>
  <si>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</si>
  <si>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</si>
  <si>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</si>
  <si>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</si>
  <si>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</si>
  <si>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</si>
  <si>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</si>
  <si>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</si>
  <si>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</si>
  <si>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</si>
  <si>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</si>
  <si>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</si>
  <si>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</si>
  <si>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</si>
  <si>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</si>
  <si>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</si>
  <si>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</si>
  <si>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</si>
  <si>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</si>
  <si>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</si>
  <si>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</si>
  <si>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</si>
  <si>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</si>
  <si>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</si>
  <si>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</si>
  <si>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</si>
  <si>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</si>
  <si>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</si>
  <si>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</si>
  <si>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</si>
  <si>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</si>
  <si>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</si>
  <si>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</si>
  <si>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</si>
  <si>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</si>
  <si>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</si>
  <si>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</si>
  <si>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</si>
  <si>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</si>
  <si>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</si>
  <si>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</si>
  <si>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</si>
  <si>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</si>
  <si>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</si>
  <si>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</si>
  <si>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</si>
  <si>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</si>
  <si>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</si>
  <si>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</si>
  <si>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</si>
  <si>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</si>
  <si>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</si>
  <si>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</si>
  <si>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</si>
  <si>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</si>
  <si>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</si>
  <si>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</si>
  <si>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</si>
  <si>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</si>
  <si>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</si>
  <si>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</si>
  <si>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</si>
  <si>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</si>
  <si>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</si>
  <si>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</si>
  <si>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</si>
  <si>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</si>
  <si>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</si>
  <si>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</si>
  <si>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</si>
  <si>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</si>
  <si>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</si>
  <si>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</si>
  <si>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</si>
  <si>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</si>
  <si>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</si>
  <si>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</si>
  <si>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</si>
  <si>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</si>
  <si>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</si>
  <si>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</si>
  <si>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</si>
  <si>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</si>
  <si>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</si>
  <si>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</si>
  <si>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</si>
  <si>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</si>
  <si>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</si>
  <si>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</si>
  <si>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</si>
  <si>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</si>
  <si>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</si>
  <si>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</si>
  <si>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</si>
  <si>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</si>
  <si>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</si>
  <si>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</si>
  <si>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</si>
  <si>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</si>
  <si>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</si>
  <si>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</si>
  <si>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</si>
  <si>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</si>
  <si>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</si>
  <si>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</si>
  <si>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</si>
  <si>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</si>
  <si>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</si>
  <si>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</si>
  <si>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</si>
  <si>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</si>
  <si>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</si>
  <si>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</si>
  <si>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</si>
  <si>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</si>
  <si>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</si>
  <si>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</si>
  <si>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</si>
  <si>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</si>
  <si>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</si>
  <si>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</si>
  <si>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</si>
  <si>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</si>
  <si>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</si>
  <si>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</si>
  <si>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</si>
  <si>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</si>
  <si>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</si>
  <si>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</si>
  <si>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</si>
  <si>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</si>
  <si>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</si>
  <si>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</si>
  <si>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</si>
  <si>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</si>
  <si>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</si>
  <si>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</si>
  <si>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</si>
  <si>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</si>
  <si>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</si>
  <si>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</si>
  <si>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</si>
  <si>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</si>
  <si>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</si>
  <si>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</si>
  <si>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</si>
  <si>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</si>
  <si>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</si>
  <si>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</si>
  <si>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</si>
  <si>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</si>
  <si>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</si>
  <si>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</si>
  <si>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</si>
  <si>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</si>
  <si>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</si>
  <si>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</si>
  <si>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</si>
  <si>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</si>
  <si>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</si>
  <si>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</si>
  <si>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</si>
  <si>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</si>
  <si>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</si>
  <si>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</si>
  <si>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</si>
  <si>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</si>
  <si>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</si>
  <si>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</si>
  <si>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</si>
  <si>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</si>
  <si>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</si>
  <si>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</si>
  <si>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</si>
  <si>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</si>
  <si>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</si>
  <si>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</si>
  <si>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</si>
  <si>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</si>
  <si>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</si>
  <si>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</si>
  <si>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</si>
  <si>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</si>
  <si>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</si>
  <si>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</si>
  <si>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</si>
  <si>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</si>
  <si>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</si>
  <si>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</si>
  <si>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</si>
  <si>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</si>
  <si>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</si>
  <si>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</si>
  <si>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</si>
  <si>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</si>
  <si>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</si>
  <si>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</si>
  <si>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</si>
  <si>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</si>
  <si>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</si>
  <si>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</si>
  <si>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</si>
  <si>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</si>
  <si>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</si>
  <si>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</si>
  <si>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</si>
  <si>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</si>
  <si>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</si>
  <si>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</si>
  <si>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</si>
  <si>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</si>
  <si>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</si>
  <si>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</si>
  <si>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</si>
  <si>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</si>
  <si>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</si>
  <si>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</si>
  <si>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</si>
  <si>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</si>
  <si>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</si>
  <si>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</si>
  <si>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</si>
  <si>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</si>
  <si>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</si>
  <si>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</si>
  <si>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</si>
  <si>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</si>
  <si>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</si>
  <si>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</si>
  <si>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</si>
  <si>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</si>
  <si>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</si>
  <si>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</si>
  <si>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</si>
  <si>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</si>
  <si>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</si>
  <si>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</si>
  <si>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</si>
  <si>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</si>
  <si>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</si>
  <si>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</si>
  <si>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</si>
  <si>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</si>
  <si>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</si>
  <si>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</si>
  <si>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</si>
  <si>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</si>
  <si>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</si>
  <si>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</si>
  <si>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</si>
  <si>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</si>
  <si>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</si>
  <si>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</si>
  <si>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</si>
  <si>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</si>
  <si>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</si>
  <si>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</si>
  <si>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</si>
  <si>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</si>
  <si>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</si>
  <si>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</si>
  <si>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</si>
  <si>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</si>
  <si>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</si>
  <si>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</si>
  <si>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</si>
  <si>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</si>
  <si>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</si>
  <si>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</si>
  <si>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</si>
  <si>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</si>
  <si>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</si>
  <si>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</si>
  <si>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</si>
  <si>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</si>
  <si>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</si>
  <si>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</si>
  <si>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</si>
  <si>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</si>
  <si>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</si>
  <si>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</si>
  <si>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</si>
  <si>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</si>
  <si>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</si>
  <si>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</si>
  <si>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</si>
  <si>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</si>
  <si>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</si>
  <si>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</si>
  <si>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</si>
  <si>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</si>
  <si>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</si>
  <si>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</si>
  <si>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</si>
  <si>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</si>
  <si>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</si>
  <si>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</si>
  <si>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</si>
  <si>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</si>
  <si>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</si>
  <si>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</si>
  <si>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</si>
  <si>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</si>
  <si>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</si>
  <si>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</si>
  <si>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</si>
  <si>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</si>
  <si>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</si>
  <si>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</si>
  <si>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</si>
  <si>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</si>
  <si>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</si>
  <si>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</si>
  <si>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</si>
  <si>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</si>
  <si>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</si>
  <si>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</si>
  <si>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</si>
  <si>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</si>
  <si>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</si>
  <si>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</si>
  <si>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</si>
  <si>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</si>
  <si>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</si>
  <si>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</si>
  <si>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</si>
  <si>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</si>
  <si>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</si>
  <si>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</si>
  <si>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</si>
  <si>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</si>
  <si>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</si>
  <si>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</si>
  <si>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</si>
  <si>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</si>
  <si>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</si>
  <si>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</si>
  <si>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</si>
  <si>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</si>
  <si>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</si>
  <si>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</si>
  <si>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</si>
  <si>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</si>
  <si>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</si>
  <si>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</si>
  <si>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</si>
  <si>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</si>
  <si>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</si>
  <si>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</si>
  <si>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</si>
  <si>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</si>
  <si>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</si>
  <si>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</si>
  <si>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</si>
  <si>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</si>
  <si>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</si>
  <si>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</si>
  <si>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</si>
  <si>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</si>
  <si>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</si>
  <si>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</si>
  <si>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</si>
  <si>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</si>
  <si>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</si>
  <si>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</si>
  <si>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</si>
  <si>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</si>
  <si>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</si>
  <si>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</si>
  <si>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</si>
  <si>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</si>
  <si>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</si>
  <si>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</si>
  <si>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</si>
  <si>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</si>
  <si>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</si>
  <si>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</si>
  <si>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</si>
  <si>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</si>
  <si>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</si>
  <si>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</si>
  <si>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</si>
  <si>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</si>
  <si>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</si>
  <si>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</si>
  <si>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</si>
  <si>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</si>
  <si>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</si>
  <si>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</si>
  <si>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</si>
  <si>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</si>
  <si>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</si>
  <si>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</si>
  <si>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</si>
  <si>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</si>
  <si>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</si>
  <si>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</si>
  <si>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</si>
  <si>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</si>
  <si>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</si>
  <si>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</si>
  <si>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</si>
  <si>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</si>
  <si>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</si>
  <si>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</si>
  <si>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</si>
  <si>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</si>
  <si>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</si>
  <si>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</si>
  <si>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</si>
  <si>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</si>
  <si>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</si>
  <si>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</si>
  <si>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</si>
  <si>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</si>
  <si>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</si>
  <si>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</si>
  <si>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</si>
  <si>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</si>
  <si>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</si>
  <si>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</si>
  <si>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</si>
  <si>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</si>
  <si>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</si>
  <si>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</si>
  <si>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</si>
  <si>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</si>
  <si>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</si>
  <si>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</si>
  <si>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</si>
  <si>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</si>
  <si>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</si>
  <si>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</si>
  <si>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</si>
  <si>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</si>
  <si>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</si>
  <si>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</si>
  <si>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</si>
  <si>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</si>
  <si>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</si>
  <si>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</si>
  <si>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</si>
  <si>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</si>
  <si>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</si>
  <si>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</si>
  <si>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</si>
  <si>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</si>
  <si>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</si>
  <si>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</si>
  <si>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</si>
  <si>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</si>
  <si>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</si>
  <si>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</si>
  <si>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</si>
  <si>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</si>
  <si>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</si>
  <si>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</si>
  <si>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</si>
  <si>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</si>
  <si>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</si>
  <si>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</si>
  <si>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</si>
  <si>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</si>
  <si>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</si>
  <si>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</si>
  <si>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</si>
  <si>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</si>
  <si>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</si>
  <si>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</si>
  <si>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</si>
  <si>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</si>
  <si>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</si>
  <si>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</si>
  <si>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</si>
  <si>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</si>
  <si>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</si>
  <si>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</si>
  <si>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</si>
  <si>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</si>
  <si>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</si>
  <si>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</si>
  <si>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</si>
  <si>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</si>
  <si>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</si>
  <si>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</si>
  <si>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</si>
  <si>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</si>
  <si>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</si>
  <si>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</si>
  <si>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</si>
  <si>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</si>
  <si>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</si>
  <si>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</si>
  <si>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</si>
  <si>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</si>
  <si>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</si>
  <si>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</si>
  <si>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</si>
  <si>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</si>
  <si>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</si>
  <si>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</si>
  <si>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</si>
  <si>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</si>
  <si>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</si>
  <si>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</si>
  <si>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</si>
  <si>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</si>
  <si>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</si>
  <si>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</si>
  <si>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</si>
  <si>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</si>
  <si>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</si>
  <si>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</si>
  <si>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</si>
  <si>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</si>
  <si>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</si>
  <si>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</si>
  <si>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</si>
  <si>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</si>
  <si>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</si>
  <si>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</si>
  <si>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</si>
  <si>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</si>
  <si>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</si>
  <si>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</si>
  <si>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</si>
  <si>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</si>
  <si>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</si>
  <si>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</si>
  <si>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</si>
  <si>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</si>
  <si>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</si>
  <si>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</si>
  <si>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</si>
  <si>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</si>
  <si>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</si>
  <si>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</si>
  <si>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</si>
  <si>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</si>
  <si>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</si>
  <si>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</si>
  <si>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</si>
  <si>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</si>
  <si>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</si>
  <si>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</si>
  <si>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</si>
  <si>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</si>
  <si>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</si>
  <si>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</si>
  <si>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</si>
  <si>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</si>
  <si>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</si>
  <si>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</si>
  <si>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</si>
  <si>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</si>
  <si>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</si>
  <si>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</si>
  <si>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</si>
  <si>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</si>
  <si>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</si>
  <si>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</si>
  <si>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</si>
  <si>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</si>
  <si>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</si>
  <si>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</si>
  <si>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</si>
  <si>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</si>
  <si>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</si>
  <si>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</si>
  <si>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</si>
  <si>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</si>
  <si>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</si>
  <si>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</si>
  <si>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</si>
  <si>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</si>
  <si>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</si>
  <si>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</si>
  <si>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</si>
  <si>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</si>
  <si>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</si>
  <si>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</si>
  <si>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</si>
  <si>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</si>
  <si>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</si>
  <si>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</si>
  <si>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</si>
  <si>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</si>
  <si>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</si>
  <si>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</si>
  <si>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</si>
  <si>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</si>
  <si>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</si>
  <si>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</si>
  <si>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</si>
  <si>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</si>
  <si>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</si>
  <si>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</si>
  <si>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</si>
  <si>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</si>
  <si>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</si>
  <si>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</si>
  <si>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</si>
  <si>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</si>
  <si>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</si>
  <si>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</si>
  <si>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</si>
  <si>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</si>
  <si>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</si>
  <si>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</si>
  <si>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</si>
  <si>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</si>
  <si>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</si>
  <si>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</si>
  <si>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</si>
  <si>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</si>
  <si>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</si>
  <si>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</si>
  <si>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</si>
  <si>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</si>
  <si>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</si>
  <si>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</si>
  <si>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</si>
  <si>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</si>
  <si>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</si>
  <si>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</si>
  <si>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</si>
  <si>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</si>
  <si>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</si>
  <si>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</si>
  <si>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</si>
  <si>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</si>
  <si>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</si>
  <si>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</si>
  <si>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</si>
  <si>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</si>
  <si>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</si>
  <si>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</si>
  <si>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</si>
  <si>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</si>
  <si>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</si>
  <si>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</si>
  <si>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</si>
  <si>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</si>
  <si>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</si>
  <si>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</si>
  <si>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</si>
  <si>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</si>
  <si>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</si>
  <si>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</si>
  <si>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</si>
  <si>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</si>
  <si>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</si>
  <si>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</si>
  <si>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</si>
  <si>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</si>
  <si>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</si>
  <si>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</si>
  <si>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</si>
  <si>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</si>
  <si>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</si>
  <si>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</si>
  <si>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</si>
  <si>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</si>
  <si>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</si>
  <si>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</si>
  <si>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</si>
  <si>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</si>
  <si>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</si>
  <si>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</si>
  <si>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</si>
  <si>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</si>
  <si>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</si>
  <si>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</si>
  <si>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</si>
  <si>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</si>
  <si>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</si>
  <si>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</si>
  <si>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</si>
  <si>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</si>
  <si>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</si>
  <si>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</si>
  <si>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</si>
  <si>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</si>
  <si>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</si>
  <si>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</si>
  <si>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</si>
  <si>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</si>
  <si>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</si>
  <si>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</si>
  <si>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</si>
  <si>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</si>
  <si>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</si>
  <si>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</si>
  <si>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</si>
  <si>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</si>
  <si>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</si>
  <si>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</si>
  <si>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</si>
  <si>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</si>
  <si>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</si>
  <si>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</si>
  <si>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</si>
  <si>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</si>
  <si>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</si>
  <si>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</si>
  <si>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</si>
  <si>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</si>
  <si>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</si>
  <si>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</si>
  <si>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</si>
  <si>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</si>
  <si>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</si>
  <si>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</si>
  <si>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</si>
  <si>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</si>
  <si>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</si>
  <si>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</si>
  <si>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</si>
  <si>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</si>
  <si>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</si>
  <si>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</si>
  <si>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</si>
  <si>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</si>
  <si>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</si>
  <si>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</si>
  <si>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</si>
  <si>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</si>
  <si>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</si>
  <si>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</si>
  <si>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</si>
  <si>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</si>
  <si>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</si>
  <si>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</si>
  <si>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</si>
  <si>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</si>
  <si>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</si>
  <si>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</si>
  <si>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</si>
  <si>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</si>
  <si>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</si>
  <si>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</si>
  <si>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</si>
  <si>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</si>
  <si>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</si>
  <si>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</si>
  <si>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</si>
  <si>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</si>
  <si>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</si>
  <si>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</si>
  <si>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</si>
  <si>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</si>
  <si>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</si>
  <si>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</si>
  <si>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</si>
  <si>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</si>
  <si>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</si>
  <si>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</si>
  <si>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</si>
  <si>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</si>
  <si>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</si>
  <si>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</si>
  <si>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</si>
  <si>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</si>
  <si>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</si>
  <si>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</si>
  <si>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</si>
  <si>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</si>
  <si>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</si>
  <si>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</si>
  <si>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</si>
  <si>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</si>
  <si>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</si>
  <si>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</si>
  <si>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</si>
  <si>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</si>
  <si>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</si>
  <si>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</si>
  <si>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</si>
  <si>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</si>
  <si>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</si>
  <si>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</si>
  <si>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</si>
  <si>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</si>
  <si>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</si>
  <si>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</si>
  <si>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</si>
  <si>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</si>
  <si>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</si>
  <si>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</si>
  <si>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</si>
  <si>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</si>
  <si>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</si>
  <si>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</si>
  <si>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</si>
  <si>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</si>
  <si>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</si>
  <si>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</si>
  <si>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</si>
  <si>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</si>
  <si>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</si>
  <si>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</si>
  <si>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</si>
  <si>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</si>
  <si>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</si>
  <si>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</si>
  <si>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</si>
  <si>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</si>
  <si>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</si>
  <si>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</si>
  <si>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</si>
  <si>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</si>
  <si>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</si>
  <si>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</si>
  <si>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</si>
  <si>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</si>
  <si>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</si>
  <si>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</si>
  <si>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</si>
  <si>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</si>
  <si>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</si>
  <si>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</si>
  <si>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</si>
  <si>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</si>
  <si>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</si>
  <si>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</si>
  <si>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</si>
  <si>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</si>
  <si>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</si>
  <si>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</si>
  <si>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</si>
  <si>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</si>
  <si>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</si>
  <si>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</si>
  <si>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</si>
  <si>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</si>
  <si>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</si>
  <si>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</si>
  <si>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</si>
  <si>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</si>
  <si>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</si>
  <si>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</si>
  <si>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</si>
  <si>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</si>
  <si>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</si>
  <si>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</si>
  <si>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</si>
  <si>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</si>
  <si>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</si>
  <si>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</si>
  <si>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</si>
  <si>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</si>
  <si>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</si>
  <si>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</si>
  <si>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</si>
  <si>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</si>
  <si>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</si>
  <si>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</si>
  <si>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</si>
  <si>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</si>
  <si>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</si>
  <si>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</si>
  <si>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</si>
  <si>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</si>
  <si>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</si>
  <si>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</si>
  <si>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</si>
  <si>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</si>
  <si>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</si>
  <si>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</si>
  <si>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</si>
  <si>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</si>
  <si>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</si>
  <si>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</si>
  <si>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</si>
  <si>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</si>
  <si>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</si>
  <si>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</si>
  <si>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</si>
  <si>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</si>
  <si>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</si>
  <si>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</si>
  <si>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</si>
  <si>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</si>
  <si>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</si>
  <si>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</si>
  <si>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</si>
  <si>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</si>
  <si>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</si>
  <si>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</si>
  <si>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</si>
  <si>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</si>
  <si>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</si>
  <si>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</si>
  <si>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</si>
  <si>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</si>
  <si>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</si>
  <si>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</si>
  <si>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</si>
  <si>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</si>
  <si>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</si>
  <si>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</si>
  <si>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</si>
  <si>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</si>
  <si>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</si>
  <si>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</si>
  <si>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</si>
  <si>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</si>
  <si>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</si>
  <si>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</si>
  <si>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</si>
  <si>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</si>
  <si>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</si>
  <si>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</si>
  <si>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</si>
  <si>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</si>
  <si>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</si>
  <si>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</si>
  <si>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</si>
  <si>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</si>
  <si>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</si>
  <si>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</si>
  <si>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</si>
  <si>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</si>
  <si>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</si>
  <si>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</si>
  <si>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</si>
  <si>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</si>
  <si>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</si>
  <si>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</si>
  <si>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</si>
  <si>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</si>
  <si>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</si>
  <si>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</si>
  <si>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</si>
  <si>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</si>
  <si>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</si>
  <si>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</si>
  <si>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</si>
  <si>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</si>
  <si>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</si>
  <si>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</si>
  <si>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</si>
  <si>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</si>
  <si>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</si>
  <si>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</si>
  <si>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</si>
  <si>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</si>
  <si>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</si>
  <si>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</si>
  <si>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</si>
  <si>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</si>
  <si>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</si>
  <si>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</si>
  <si>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</si>
  <si>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</si>
  <si>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</si>
  <si>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</si>
  <si>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</si>
  <si>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</si>
  <si>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</si>
  <si>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</si>
  <si>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</si>
  <si>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</si>
  <si>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</si>
  <si>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</si>
  <si>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</si>
  <si>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</si>
  <si>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</si>
  <si>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</si>
  <si>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</si>
  <si>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</si>
  <si>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</si>
  <si>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</si>
  <si>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</si>
  <si>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</si>
  <si>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</si>
  <si>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</si>
  <si>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</si>
  <si>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</si>
  <si>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</si>
  <si>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</si>
  <si>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</si>
  <si>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</si>
  <si>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</si>
  <si>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</si>
  <si>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</si>
  <si>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</si>
  <si>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</si>
  <si>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</si>
  <si>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</si>
  <si>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</si>
  <si>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</si>
  <si>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</si>
  <si>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</si>
  <si>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</si>
  <si>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</si>
  <si>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</si>
  <si>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</si>
  <si>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</si>
  <si>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</si>
  <si>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</si>
  <si>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</si>
  <si>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</si>
  <si>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</si>
  <si>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</si>
  <si>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</si>
  <si>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</si>
  <si>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</si>
  <si>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</si>
  <si>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</si>
  <si>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</si>
  <si>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</si>
  <si>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</si>
  <si>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</si>
  <si>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</si>
  <si>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</si>
  <si>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</si>
  <si>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</si>
  <si>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</si>
  <si>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</si>
  <si>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</si>
  <si>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</si>
  <si>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</si>
  <si>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</si>
  <si>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</si>
  <si>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</si>
  <si>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</si>
  <si>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</si>
  <si>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</si>
  <si>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</si>
  <si>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</si>
  <si>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</si>
  <si>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</si>
  <si>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</si>
  <si>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</si>
  <si>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</si>
  <si>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</si>
  <si>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</si>
  <si>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</si>
  <si>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</si>
  <si>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</si>
  <si>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</si>
  <si>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</si>
  <si>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</si>
  <si>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</si>
  <si>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</si>
  <si>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</si>
  <si>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</si>
  <si>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</si>
  <si>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</si>
  <si>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</si>
  <si>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</si>
  <si>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</si>
  <si>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</si>
  <si>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</si>
  <si>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</si>
  <si>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</si>
  <si>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</si>
  <si>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</si>
  <si>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</si>
  <si>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</si>
  <si>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</si>
  <si>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</si>
  <si>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</si>
  <si>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</si>
  <si>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</si>
  <si>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</si>
  <si>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</si>
  <si>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</si>
  <si>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</si>
  <si>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</si>
  <si>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</si>
  <si>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</si>
  <si>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</si>
  <si>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</si>
  <si>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</si>
  <si>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</si>
  <si>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</si>
  <si>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</si>
  <si>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</si>
  <si>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</si>
  <si>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</si>
  <si>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</si>
  <si>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</si>
  <si>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</si>
  <si>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</si>
  <si>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</si>
  <si>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</si>
  <si>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</si>
  <si>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</si>
  <si>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</si>
  <si>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</si>
  <si>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</si>
  <si>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</si>
  <si>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</si>
  <si>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</si>
  <si>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</si>
  <si>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</si>
  <si>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</si>
  <si>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</si>
  <si>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</si>
  <si>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</si>
  <si>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</si>
  <si>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</si>
  <si>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</si>
  <si>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</si>
  <si>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</si>
  <si>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</si>
  <si>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</si>
  <si>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</si>
  <si>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</si>
  <si>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</si>
  <si>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</si>
  <si>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</si>
  <si>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</si>
  <si>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</si>
  <si>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</si>
  <si>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</si>
  <si>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</si>
  <si>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</si>
  <si>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</si>
  <si>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</si>
  <si>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</si>
  <si>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</si>
  <si>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</si>
  <si>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</si>
  <si>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</si>
  <si>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</si>
  <si>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</si>
  <si>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</si>
  <si>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</si>
  <si>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</si>
  <si>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</si>
  <si>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</si>
  <si>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</si>
  <si>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</si>
  <si>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</si>
  <si>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</si>
  <si>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</si>
  <si>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</si>
  <si>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</si>
  <si>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</si>
  <si>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</si>
  <si>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</si>
  <si>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</si>
  <si>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</si>
  <si>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</si>
  <si>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</si>
  <si>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</si>
  <si>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</si>
  <si>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</si>
  <si>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</si>
  <si>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</si>
  <si>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</si>
  <si>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</si>
  <si>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</si>
  <si>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</si>
  <si>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</si>
  <si>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</si>
  <si>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</si>
  <si>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</si>
  <si>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</si>
  <si>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</si>
  <si>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</si>
  <si>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</si>
  <si>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</si>
  <si>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</si>
  <si>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</si>
  <si>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</si>
  <si>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</si>
  <si>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</si>
  <si>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</si>
  <si>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</si>
  <si>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</si>
  <si>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</si>
  <si>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</si>
  <si>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</si>
  <si>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</si>
  <si>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</si>
  <si>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</si>
  <si>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</si>
  <si>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</si>
  <si>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</si>
  <si>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</si>
  <si>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</si>
  <si>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</si>
  <si>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</si>
  <si>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</si>
  <si>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</si>
  <si>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</si>
  <si>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</si>
  <si>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</si>
  <si>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</si>
  <si>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</si>
  <si>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</si>
  <si>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</si>
  <si>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</si>
  <si>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</si>
  <si>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</si>
  <si>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</si>
  <si>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</si>
  <si>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</si>
  <si>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</si>
  <si>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</si>
  <si>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</si>
  <si>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</si>
  <si>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</si>
  <si>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</si>
  <si>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</si>
  <si>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</si>
  <si>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</si>
  <si>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</si>
  <si>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</si>
  <si>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</si>
  <si>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</si>
  <si>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</si>
  <si>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</si>
  <si>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</si>
  <si>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</si>
  <si>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</si>
  <si>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</si>
  <si>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</si>
  <si>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</si>
  <si>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</si>
  <si>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</si>
  <si>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</si>
  <si>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</si>
  <si>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</si>
  <si>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</si>
  <si>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</si>
  <si>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</si>
  <si>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</si>
  <si>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</si>
  <si>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</si>
  <si>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</si>
  <si>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</si>
  <si>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</si>
  <si>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</si>
  <si>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</si>
  <si>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</si>
  <si>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</si>
  <si>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</si>
  <si>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</si>
  <si>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</si>
  <si>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</si>
  <si>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</si>
  <si>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</si>
  <si>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</si>
  <si>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</si>
  <si>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</si>
  <si>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</si>
  <si>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</si>
  <si>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</si>
  <si>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</si>
  <si>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</si>
  <si>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</si>
  <si>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</si>
  <si>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</si>
  <si>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</si>
  <si>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</si>
  <si>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</si>
  <si>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</si>
  <si>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</si>
  <si>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</si>
  <si>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</si>
  <si>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</si>
  <si>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</si>
  <si>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</si>
  <si>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</si>
  <si>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</si>
  <si>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</si>
  <si>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</si>
  <si>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</si>
  <si>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</si>
  <si>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</si>
  <si>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</si>
  <si>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</si>
  <si>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</si>
  <si>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</si>
  <si>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</si>
  <si>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</si>
  <si>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</si>
  <si>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</si>
  <si>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</si>
  <si>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</si>
  <si>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</si>
  <si>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</si>
  <si>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</si>
  <si>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</si>
  <si>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</si>
  <si>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</si>
  <si>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</si>
  <si>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</si>
  <si>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</si>
  <si>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</si>
  <si>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</si>
  <si>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</si>
  <si>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</si>
  <si>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</si>
  <si>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</si>
  <si>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</si>
  <si>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</si>
  <si>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</si>
  <si>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</si>
  <si>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</si>
  <si>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</si>
  <si>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</si>
  <si>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</si>
  <si>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</si>
  <si>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</si>
  <si>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</si>
  <si>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</si>
  <si>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</si>
  <si>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</si>
  <si>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</si>
  <si>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</si>
  <si>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</si>
  <si>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</si>
  <si>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</si>
  <si>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</si>
  <si>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</si>
  <si>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</si>
  <si>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</si>
  <si>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</si>
  <si>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</si>
  <si>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</si>
  <si>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</si>
  <si>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</si>
  <si>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</si>
  <si>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</si>
  <si>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</si>
  <si>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</si>
  <si>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</si>
  <si>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</si>
  <si>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</si>
  <si>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</si>
  <si>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</si>
  <si>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</si>
  <si>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</si>
  <si>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</si>
  <si>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</si>
  <si>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</si>
  <si>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</si>
  <si>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</si>
  <si>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</si>
  <si>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</si>
  <si>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</si>
  <si>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</si>
  <si>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</si>
  <si>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</si>
  <si>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</si>
  <si>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</si>
  <si>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</si>
  <si>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</si>
  <si>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</si>
  <si>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</si>
  <si>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</si>
  <si>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</si>
  <si>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</si>
  <si>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</si>
  <si>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</si>
  <si>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</si>
  <si>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</si>
  <si>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</si>
  <si>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</si>
  <si>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</si>
  <si>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</si>
  <si>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</si>
  <si>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</si>
  <si>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</si>
  <si>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</si>
  <si>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</si>
  <si>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</si>
  <si>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</si>
  <si>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</si>
  <si>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</si>
  <si>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</si>
  <si>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</si>
  <si>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</si>
  <si>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</si>
  <si>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</si>
  <si>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</si>
  <si>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</si>
  <si>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</si>
  <si>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</si>
  <si>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</si>
  <si>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</si>
  <si>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</si>
  <si>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</si>
  <si>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</si>
  <si>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</si>
  <si>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</si>
  <si>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</si>
  <si>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</si>
  <si>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</si>
  <si>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</si>
  <si>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</si>
  <si>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</si>
  <si>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</si>
  <si>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</si>
  <si>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</si>
  <si>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</si>
  <si>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</si>
  <si>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</si>
  <si>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</si>
  <si>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</si>
  <si>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</si>
  <si>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</si>
  <si>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</si>
  <si>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</si>
  <si>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</si>
  <si>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</si>
  <si>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</si>
  <si>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</si>
  <si>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</si>
  <si>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</si>
  <si>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</si>
  <si>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</si>
  <si>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</si>
  <si>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</si>
  <si>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</si>
  <si>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</si>
  <si>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</si>
  <si>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</si>
  <si>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</si>
  <si>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</si>
  <si>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</si>
  <si>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</si>
  <si>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</si>
  <si>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</si>
  <si>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</si>
  <si>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</si>
  <si>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</si>
  <si>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</si>
  <si>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</si>
  <si>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</si>
  <si>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</si>
  <si>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</si>
  <si>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</si>
  <si>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</si>
  <si>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</si>
  <si>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</si>
  <si>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</si>
  <si>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</si>
  <si>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</si>
  <si>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</si>
  <si>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</si>
  <si>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</si>
  <si>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</si>
  <si>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</si>
  <si>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</si>
  <si>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</si>
  <si>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</si>
  <si>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</si>
  <si>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</si>
  <si>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</si>
  <si>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</si>
  <si>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</si>
  <si>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</si>
  <si>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</si>
  <si>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</si>
  <si>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</si>
  <si>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</si>
  <si>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</si>
  <si>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</si>
  <si>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</si>
  <si>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</si>
  <si>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</si>
  <si>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</si>
  <si>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</si>
  <si>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</si>
  <si>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</si>
  <si>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</si>
  <si>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</si>
  <si>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</si>
  <si>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</si>
  <si>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</si>
  <si>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</si>
  <si>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</si>
  <si>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</si>
  <si>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</si>
  <si>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</si>
  <si>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</si>
  <si>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</si>
  <si>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</si>
  <si>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</si>
  <si>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</si>
  <si>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</si>
  <si>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</si>
  <si>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</si>
  <si>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</si>
  <si>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</si>
  <si>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</si>
  <si>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</si>
  <si>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</si>
  <si>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</si>
  <si>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</si>
  <si>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</si>
  <si>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</si>
  <si>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</si>
  <si>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</si>
  <si>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</si>
  <si>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</si>
  <si>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</si>
  <si>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</si>
  <si>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</si>
  <si>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</si>
  <si>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</si>
  <si>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</si>
  <si>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</si>
  <si>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</si>
  <si>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</si>
  <si>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</si>
  <si>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</si>
  <si>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</si>
  <si>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</si>
  <si>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</si>
  <si>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</si>
  <si>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</si>
  <si>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</si>
  <si>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</si>
  <si>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</si>
  <si>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</si>
  <si>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</si>
  <si>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</si>
  <si>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</si>
  <si>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</si>
  <si>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</si>
  <si>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</si>
  <si>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</si>
  <si>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</si>
  <si>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</si>
  <si>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</si>
  <si>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</si>
  <si>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</si>
  <si>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</si>
  <si>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</si>
  <si>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</si>
  <si>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</si>
  <si>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</si>
  <si>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</si>
  <si>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</si>
  <si>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</si>
  <si>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</si>
  <si>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</si>
  <si>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</si>
  <si>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</si>
  <si>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</si>
  <si>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</si>
  <si>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</si>
  <si>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</si>
  <si>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</si>
  <si>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</si>
  <si>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</si>
  <si>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</si>
  <si>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</si>
  <si>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</si>
  <si>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</si>
  <si>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</si>
  <si>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</si>
  <si>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</si>
  <si>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</si>
  <si>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</si>
  <si>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</si>
  <si>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</si>
  <si>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</si>
  <si>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</si>
  <si>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</si>
  <si>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</si>
  <si>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</si>
  <si>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</si>
  <si>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</si>
  <si>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</si>
  <si>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</si>
  <si>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</si>
  <si>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</si>
  <si>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</si>
  <si>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</si>
  <si>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</si>
  <si>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</si>
  <si>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</si>
  <si>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</si>
  <si>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</si>
  <si>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</si>
  <si>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</si>
  <si>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</si>
  <si>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</si>
  <si>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</si>
  <si>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</si>
  <si>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</si>
  <si>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</si>
  <si>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</si>
  <si>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</si>
  <si>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</si>
  <si>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</si>
  <si>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</si>
  <si>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</si>
  <si>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</si>
  <si>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</si>
  <si>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</si>
  <si>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</si>
  <si>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</si>
  <si>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</si>
  <si>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</si>
  <si>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</si>
  <si>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</si>
  <si>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</si>
  <si>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</si>
  <si>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</si>
  <si>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</si>
  <si>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</si>
  <si>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</si>
  <si>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</si>
  <si>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</si>
  <si>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</si>
  <si>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</si>
  <si>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</si>
  <si>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</si>
  <si>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</si>
  <si>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</si>
  <si>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</si>
  <si>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</si>
  <si>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</si>
  <si>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</si>
  <si>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</si>
  <si>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</si>
  <si>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</si>
  <si>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</si>
  <si>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</si>
  <si>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</si>
  <si>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</si>
  <si>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</si>
  <si>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</si>
  <si>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</si>
  <si>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</si>
  <si>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</si>
  <si>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</si>
  <si>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</si>
  <si>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</si>
  <si>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</si>
  <si>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</si>
  <si>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</si>
  <si>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</si>
  <si>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</si>
  <si>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</si>
  <si>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</si>
  <si>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</si>
  <si>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</si>
  <si>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</si>
  <si>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</si>
  <si>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</si>
  <si>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</si>
  <si>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</si>
  <si>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</si>
  <si>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</si>
  <si>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</si>
  <si>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</si>
  <si>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</si>
  <si>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</si>
  <si>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</si>
  <si>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</si>
  <si>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</si>
  <si>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</si>
  <si>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</si>
  <si>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</si>
  <si>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</si>
  <si>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</si>
  <si>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</si>
  <si>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</si>
  <si>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</si>
  <si>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</si>
  <si>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</si>
  <si>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</si>
  <si>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</si>
  <si>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</si>
  <si>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</si>
  <si>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</si>
  <si>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</si>
  <si>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</si>
  <si>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</si>
  <si>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</si>
  <si>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</si>
  <si>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</si>
  <si>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</si>
  <si>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</si>
  <si>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</si>
  <si>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</si>
  <si>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</si>
  <si>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</si>
  <si>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</si>
  <si>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</si>
  <si>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</si>
  <si>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</si>
  <si>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</si>
  <si>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</si>
  <si>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</si>
  <si>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</si>
  <si>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</si>
  <si>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</si>
  <si>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</si>
  <si>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</si>
  <si>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</si>
  <si>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</si>
  <si>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</si>
  <si>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</si>
  <si>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</si>
  <si>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</si>
  <si>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</si>
  <si>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</si>
  <si>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</si>
  <si>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</si>
  <si>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</si>
  <si>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</si>
  <si>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</si>
  <si>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</si>
  <si>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</si>
  <si>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</si>
  <si>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</si>
  <si>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</si>
  <si>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</si>
  <si>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</si>
  <si>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</si>
  <si>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</si>
  <si>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</si>
  <si>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</si>
  <si>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</si>
  <si>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</si>
  <si>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</si>
  <si>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</si>
  <si>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</si>
  <si>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</si>
  <si>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</si>
  <si>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</si>
  <si>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</si>
  <si>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</si>
  <si>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</si>
  <si>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</si>
  <si>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</si>
  <si>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</si>
  <si>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</si>
  <si>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</si>
  <si>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</si>
  <si>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</si>
  <si>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</si>
  <si>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</si>
  <si>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</si>
  <si>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</si>
  <si>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</si>
  <si>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</si>
  <si>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</si>
  <si>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</si>
  <si>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</si>
  <si>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</si>
  <si>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</si>
  <si>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</si>
  <si>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</si>
  <si>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</si>
  <si>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</si>
  <si>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</si>
  <si>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</si>
  <si>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</si>
  <si>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</si>
  <si>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</si>
  <si>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</si>
  <si>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</si>
  <si>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</si>
  <si>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</si>
  <si>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</si>
  <si>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</si>
  <si>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</si>
  <si>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</si>
  <si>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</si>
  <si>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</si>
  <si>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</si>
  <si>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</si>
  <si>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</si>
  <si>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</si>
  <si>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</si>
  <si>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</si>
  <si>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</si>
  <si>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</si>
  <si>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</si>
  <si>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</si>
  <si>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</si>
  <si>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</si>
  <si>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</si>
  <si>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</si>
  <si>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</si>
  <si>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</si>
  <si>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</si>
  <si>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</si>
  <si>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</si>
  <si>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</si>
  <si>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</si>
  <si>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</si>
  <si>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</si>
  <si>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</si>
  <si>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</si>
  <si>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</si>
  <si>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</si>
  <si>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</si>
  <si>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</si>
  <si>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</si>
  <si>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</si>
  <si>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</si>
  <si>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</si>
  <si>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</si>
  <si>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</si>
  <si>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</si>
  <si>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</si>
  <si>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</si>
  <si>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</si>
  <si>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</si>
  <si>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</si>
  <si>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</si>
  <si>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</si>
  <si>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</si>
  <si>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</si>
  <si>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</si>
  <si>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</si>
  <si>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</si>
  <si>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</si>
  <si>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</si>
  <si>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</si>
  <si>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</si>
  <si>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</si>
  <si>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</si>
  <si>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</si>
  <si>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</si>
  <si>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</si>
  <si>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</si>
  <si>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</si>
  <si>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</si>
  <si>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</si>
  <si>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</si>
  <si>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</si>
  <si>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</si>
  <si>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</si>
  <si>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</si>
  <si>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</si>
  <si>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</si>
  <si>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</si>
  <si>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</si>
  <si>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</si>
  <si>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</si>
  <si>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</si>
  <si>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</si>
  <si>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</si>
  <si>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</si>
  <si>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</si>
  <si>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</si>
  <si>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</si>
  <si>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</si>
  <si>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</si>
  <si>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</si>
  <si>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</si>
  <si>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</si>
  <si>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</si>
  <si>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</si>
  <si>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</si>
  <si>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</si>
  <si>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</si>
  <si>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</si>
  <si>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</si>
  <si>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</si>
  <si>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</si>
  <si>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</si>
  <si>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</si>
  <si>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</si>
  <si>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</si>
  <si>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</si>
  <si>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</si>
  <si>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</si>
  <si>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</si>
  <si>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</si>
  <si>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</si>
  <si>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</si>
  <si>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</si>
  <si>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</si>
  <si>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</si>
  <si>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</si>
  <si>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</si>
  <si>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</si>
  <si>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</si>
  <si>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</si>
  <si>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</si>
  <si>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</si>
  <si>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</si>
  <si>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</si>
  <si>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</si>
  <si>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</si>
  <si>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</si>
  <si>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</si>
  <si>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</si>
  <si>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</si>
  <si>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</si>
  <si>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</si>
  <si>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</si>
  <si>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</si>
  <si>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</si>
  <si>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</si>
  <si>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</si>
  <si>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</si>
  <si>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</si>
  <si>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</si>
  <si>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</si>
  <si>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</si>
  <si>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</si>
  <si>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</si>
  <si>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</si>
  <si>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</si>
  <si>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</si>
  <si>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</si>
  <si>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</si>
  <si>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</si>
  <si>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</si>
  <si>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</si>
  <si>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</si>
  <si>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</si>
  <si>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</si>
  <si>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</si>
  <si>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</si>
  <si>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</si>
  <si>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</si>
  <si>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</si>
  <si>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</si>
  <si>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</si>
  <si>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</si>
  <si>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</si>
  <si>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</si>
  <si>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</si>
  <si>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</si>
  <si>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</si>
  <si>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</si>
  <si>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</si>
  <si>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</si>
  <si>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</si>
  <si>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</si>
  <si>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</si>
  <si>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</si>
  <si>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</si>
  <si>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</si>
  <si>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</si>
  <si>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</si>
  <si>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</si>
  <si>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</si>
  <si>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</si>
  <si>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</si>
  <si>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</si>
  <si>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</si>
  <si>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</si>
  <si>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</si>
  <si>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</si>
  <si>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</si>
  <si>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</si>
  <si>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</si>
  <si>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</si>
  <si>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</si>
  <si>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</si>
  <si>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</si>
  <si>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</si>
  <si>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</si>
  <si>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</si>
  <si>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</si>
  <si>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</si>
  <si>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</si>
  <si>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</si>
  <si>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</si>
  <si>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</si>
  <si>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</si>
  <si>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</si>
  <si>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</si>
  <si>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</si>
  <si>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</si>
  <si>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</si>
  <si>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</si>
  <si>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</si>
  <si>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</si>
  <si>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</si>
  <si>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</si>
  <si>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</si>
  <si>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</si>
  <si>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</si>
  <si>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</si>
  <si>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</si>
  <si>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</si>
  <si>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</si>
  <si>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</si>
  <si>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</si>
  <si>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</si>
  <si>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</si>
  <si>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</si>
  <si>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</si>
  <si>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</si>
  <si>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</si>
  <si>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</si>
  <si>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</si>
  <si>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</si>
  <si>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</si>
  <si>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</si>
  <si>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</si>
  <si>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</si>
  <si>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</si>
  <si>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</si>
  <si>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</si>
  <si>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</si>
  <si>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</si>
  <si>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</si>
  <si>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</si>
  <si>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</si>
  <si>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</si>
  <si>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</si>
  <si>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</si>
  <si>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</si>
  <si>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</si>
  <si>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</si>
  <si>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</si>
  <si>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</si>
  <si>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</si>
  <si>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</si>
  <si>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</si>
  <si>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</si>
  <si>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</si>
  <si>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</si>
  <si>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</si>
  <si>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</si>
  <si>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</si>
  <si>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</si>
  <si>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</si>
  <si>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</si>
  <si>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</si>
  <si>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</si>
  <si>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</si>
  <si>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</si>
  <si>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</si>
  <si>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</si>
  <si>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</si>
  <si>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</si>
  <si>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</si>
  <si>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</si>
  <si>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</si>
  <si>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</si>
  <si>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</si>
  <si>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</si>
  <si>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</si>
  <si>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</si>
  <si>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</si>
  <si>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</si>
  <si>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</si>
  <si>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</si>
  <si>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</si>
  <si>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</si>
  <si>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</si>
  <si>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</si>
  <si>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</si>
  <si>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</si>
  <si>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</si>
  <si>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</si>
  <si>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</si>
  <si>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</si>
  <si>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</si>
  <si>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</si>
  <si>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</si>
  <si>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</si>
  <si>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</si>
  <si>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</si>
  <si>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</si>
  <si>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</si>
  <si>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</si>
  <si>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</si>
  <si>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</si>
  <si>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</si>
  <si>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</si>
  <si>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</si>
  <si>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</si>
  <si>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</si>
  <si>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</si>
  <si>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</si>
  <si>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</si>
  <si>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</si>
  <si>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</si>
  <si>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</si>
  <si>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</si>
  <si>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</si>
  <si>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</si>
  <si>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</si>
  <si>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</si>
  <si>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</si>
  <si>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</si>
  <si>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</si>
  <si>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</si>
  <si>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</si>
  <si>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</si>
  <si>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</si>
  <si>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</si>
  <si>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</si>
  <si>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</si>
  <si>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</si>
  <si>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</si>
  <si>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</si>
  <si>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</si>
  <si>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</si>
  <si>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</si>
  <si>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</si>
  <si>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</si>
  <si>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</si>
  <si>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</si>
  <si>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</si>
  <si>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</si>
  <si>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</si>
  <si>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</si>
  <si>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</si>
  <si>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</si>
  <si>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</si>
  <si>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</si>
  <si>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</si>
  <si>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</si>
  <si>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</si>
  <si>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</si>
  <si>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</si>
  <si>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</si>
  <si>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</si>
  <si>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</si>
  <si>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</si>
  <si>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</si>
  <si>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</si>
  <si>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</si>
  <si>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</si>
  <si>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</si>
  <si>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</si>
  <si>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</si>
  <si>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</si>
  <si>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</si>
  <si>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</si>
  <si>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</si>
  <si>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</si>
  <si>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</si>
  <si>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</si>
  <si>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</si>
  <si>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</si>
  <si>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</si>
  <si>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</si>
  <si>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</si>
  <si>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</si>
  <si>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</si>
  <si>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</si>
  <si>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</si>
  <si>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</si>
  <si>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</si>
  <si>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</si>
  <si>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</si>
  <si>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</si>
  <si>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</si>
  <si>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</si>
  <si>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</si>
  <si>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</si>
  <si>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</si>
  <si>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</si>
  <si>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</si>
  <si>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</si>
  <si>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</si>
  <si>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</si>
  <si>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</si>
  <si>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</si>
  <si>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</si>
  <si>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</si>
  <si>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</si>
  <si>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</si>
  <si>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</si>
  <si>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</si>
  <si>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</si>
  <si>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</si>
  <si>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</si>
  <si>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</si>
  <si>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</si>
  <si>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</si>
  <si>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</si>
  <si>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</si>
  <si>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</si>
  <si>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</si>
  <si>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</si>
  <si>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</si>
  <si>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</si>
  <si>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</si>
  <si>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</si>
  <si>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</si>
  <si>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</si>
  <si>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</si>
  <si>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</si>
  <si>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</si>
  <si>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</si>
  <si>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</si>
  <si>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</si>
  <si>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</si>
  <si>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</si>
  <si>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</si>
  <si>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</si>
  <si>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</si>
  <si>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</si>
  <si>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</si>
  <si>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</si>
  <si>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</si>
  <si>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</si>
  <si>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</si>
  <si>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</si>
  <si>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</si>
  <si>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</si>
  <si>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</si>
  <si>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</si>
  <si>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</si>
  <si>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</si>
  <si>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</si>
  <si>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</si>
  <si>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</si>
  <si>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</si>
  <si>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</si>
  <si>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</si>
  <si>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</si>
  <si>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</si>
  <si>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</si>
  <si>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</si>
  <si>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</si>
  <si>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</si>
  <si>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</si>
  <si>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</si>
  <si>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</si>
  <si>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</si>
  <si>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</si>
  <si>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</si>
  <si>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</si>
  <si>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</si>
  <si>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</si>
  <si>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</si>
  <si>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</si>
  <si>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</si>
  <si>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</si>
  <si>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</si>
  <si>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</si>
  <si>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</si>
  <si>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</si>
  <si>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</si>
  <si>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</si>
  <si>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</si>
  <si>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</si>
  <si>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</si>
  <si>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</si>
  <si>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</si>
  <si>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</si>
  <si>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</si>
  <si>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</si>
  <si>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</si>
  <si>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</si>
  <si>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</si>
  <si>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</si>
  <si>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</si>
  <si>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</si>
  <si>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</si>
  <si>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</si>
  <si>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</si>
  <si>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</si>
  <si>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</si>
  <si>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</si>
  <si>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</si>
  <si>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</si>
  <si>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</si>
  <si>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</si>
  <si>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</si>
  <si>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</si>
  <si>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</si>
  <si>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</si>
  <si>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</si>
  <si>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</si>
  <si>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</si>
  <si>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</si>
  <si>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</si>
  <si>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</si>
  <si>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</si>
  <si>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</si>
  <si>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</si>
  <si>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</si>
  <si>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</si>
  <si>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</si>
  <si>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</si>
  <si>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</si>
  <si>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</si>
  <si>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</si>
  <si>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</si>
  <si>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</si>
  <si>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</si>
  <si>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</si>
  <si>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</si>
  <si>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</si>
  <si>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</si>
  <si>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</si>
  <si>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</si>
  <si>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</si>
  <si>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</si>
  <si>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</si>
  <si>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</si>
  <si>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</si>
  <si>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</si>
  <si>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</si>
  <si>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</si>
  <si>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</si>
  <si>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</si>
  <si>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</si>
  <si>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</si>
  <si>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</si>
  <si>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</si>
  <si>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</si>
  <si>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</si>
  <si>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</si>
  <si>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</si>
  <si>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</si>
  <si>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</si>
  <si>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</si>
  <si>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</si>
  <si>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</si>
  <si>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</si>
  <si>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</si>
  <si>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</si>
  <si>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</si>
  <si>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</si>
  <si>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</si>
  <si>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</si>
  <si>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</si>
  <si>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</si>
  <si>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</si>
  <si>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</si>
  <si>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</si>
  <si>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</si>
  <si>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</si>
  <si>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</si>
  <si>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</si>
  <si>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</si>
  <si>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</si>
  <si>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</si>
  <si>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</si>
  <si>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</si>
  <si>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</si>
  <si>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</si>
  <si>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</si>
  <si>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</si>
  <si>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</si>
  <si>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</si>
  <si>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</si>
  <si>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</si>
  <si>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</si>
  <si>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</si>
  <si>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</si>
  <si>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</si>
  <si>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</si>
  <si>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</si>
  <si>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</si>
  <si>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</si>
  <si>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</si>
  <si>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</si>
  <si>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</si>
  <si>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</si>
  <si>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</si>
  <si>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</si>
  <si>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</si>
  <si>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</si>
  <si>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</si>
  <si>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</si>
  <si>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</si>
  <si>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</si>
  <si>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</si>
  <si>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</si>
  <si>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</si>
  <si>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</si>
  <si>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</si>
  <si>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</si>
  <si>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</si>
  <si>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</si>
  <si>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</si>
  <si>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</si>
  <si>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</si>
  <si>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</si>
  <si>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</si>
  <si>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</si>
  <si>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</si>
  <si>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</si>
  <si>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</si>
  <si>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</si>
  <si>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</si>
  <si>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</si>
  <si>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</si>
  <si>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</si>
  <si>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</si>
  <si>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</si>
  <si>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</si>
  <si>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</si>
  <si>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</si>
  <si>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</si>
  <si>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</si>
  <si>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</si>
  <si>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</si>
  <si>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</si>
  <si>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</si>
  <si>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</si>
  <si>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</si>
  <si>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</si>
  <si>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</si>
  <si>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</si>
  <si>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</si>
  <si>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</si>
  <si>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</si>
  <si>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</si>
  <si>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</si>
  <si>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</si>
  <si>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</si>
  <si>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</si>
  <si>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</si>
  <si>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</si>
  <si>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</si>
  <si>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</si>
  <si>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</si>
  <si>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</si>
  <si>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</si>
  <si>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</si>
  <si>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</si>
  <si>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</si>
  <si>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</si>
  <si>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</si>
  <si>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</si>
  <si>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</si>
  <si>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</si>
  <si>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</si>
  <si>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</si>
  <si>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</si>
  <si>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</si>
  <si>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</si>
  <si>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</si>
  <si>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</si>
  <si>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</si>
  <si>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</si>
  <si>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</si>
  <si>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</si>
  <si>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</si>
  <si>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</si>
  <si>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</si>
  <si>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</si>
  <si>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</si>
  <si>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</si>
  <si>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</si>
  <si>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</si>
  <si>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</si>
  <si>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</si>
  <si>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</si>
  <si>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</si>
  <si>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</si>
  <si>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</si>
  <si>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</si>
  <si>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</si>
  <si>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</si>
  <si>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</si>
  <si>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</si>
  <si>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</si>
  <si>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</si>
  <si>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</si>
  <si>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</si>
  <si>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</si>
  <si>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</si>
  <si>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</si>
  <si>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</si>
  <si>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</si>
  <si>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</si>
  <si>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</si>
  <si>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</si>
  <si>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</si>
  <si>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</si>
  <si>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</si>
  <si>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</si>
  <si>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</si>
  <si>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</si>
  <si>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</si>
  <si>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</si>
  <si>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</si>
  <si>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</si>
  <si>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</si>
  <si>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</si>
  <si>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</si>
  <si>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</si>
  <si>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</si>
  <si>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</si>
  <si>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</si>
  <si>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</si>
  <si>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</si>
  <si>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</si>
  <si>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</si>
  <si>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</si>
  <si>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</si>
  <si>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</si>
  <si>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</si>
  <si>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</si>
  <si>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</si>
  <si>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</si>
  <si>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</si>
  <si>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</si>
  <si>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</si>
  <si>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</si>
  <si>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</si>
  <si>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</si>
  <si>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</si>
  <si>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</si>
  <si>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</si>
  <si>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</si>
  <si>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</si>
  <si>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</si>
  <si>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</si>
  <si>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</si>
  <si>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</si>
  <si>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</si>
  <si>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</si>
  <si>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</si>
  <si>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</si>
  <si>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</si>
  <si>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</si>
  <si>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</si>
  <si>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</si>
  <si>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</si>
  <si>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</si>
  <si>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</si>
  <si>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</si>
  <si>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</si>
  <si>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</si>
  <si>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</si>
  <si>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</si>
  <si>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</si>
  <si>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</si>
  <si>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</si>
  <si>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</si>
  <si>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</si>
  <si>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</si>
  <si>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</si>
  <si>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</si>
  <si>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</si>
  <si>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</si>
  <si>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</si>
  <si>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</si>
  <si>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</si>
  <si>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</si>
  <si>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</si>
  <si>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</si>
  <si>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</si>
  <si>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</si>
  <si>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</si>
  <si>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</si>
  <si>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</si>
  <si>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</si>
  <si>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</si>
  <si>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</si>
  <si>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</si>
  <si>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</si>
  <si>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</si>
  <si>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</si>
  <si>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</si>
  <si>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</si>
  <si>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</si>
  <si>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</si>
  <si>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</si>
  <si>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</si>
  <si>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</si>
  <si>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</si>
  <si>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</si>
  <si>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</si>
  <si>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</si>
  <si>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</si>
  <si>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</si>
  <si>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</si>
  <si>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</si>
  <si>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</si>
  <si>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</si>
  <si>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</si>
  <si>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</si>
  <si>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</si>
  <si>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</si>
  <si>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</si>
  <si>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</si>
  <si>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</si>
  <si>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</si>
  <si>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</si>
  <si>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</si>
  <si>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</si>
  <si>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</si>
  <si>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</si>
  <si>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</si>
  <si>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</si>
  <si>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</si>
  <si>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</si>
  <si>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</si>
  <si>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</si>
  <si>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</si>
  <si>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</si>
  <si>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</si>
  <si>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</si>
  <si>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</si>
  <si>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</si>
  <si>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</si>
  <si>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</si>
  <si>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</si>
  <si>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</si>
  <si>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</si>
  <si>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</si>
  <si>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</si>
  <si>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</si>
  <si>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</si>
  <si>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</si>
  <si>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</si>
  <si>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</si>
  <si>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</si>
  <si>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</si>
  <si>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</si>
  <si>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</si>
  <si>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</si>
  <si>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</si>
  <si>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</si>
  <si>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</si>
  <si>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</si>
  <si>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</si>
  <si>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</si>
  <si>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</si>
  <si>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</si>
  <si>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</si>
  <si>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</si>
  <si>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</si>
  <si>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</si>
  <si>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</si>
  <si>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</si>
  <si>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</si>
  <si>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</si>
  <si>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</si>
  <si>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</si>
  <si>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</si>
  <si>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</si>
  <si>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</si>
  <si>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</si>
  <si>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</si>
  <si>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</si>
  <si>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</si>
  <si>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</si>
  <si>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</si>
  <si>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</si>
  <si>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</si>
  <si>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</si>
  <si>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</si>
  <si>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</si>
  <si>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</si>
  <si>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</si>
  <si>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</si>
  <si>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</si>
  <si>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</si>
  <si>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</si>
  <si>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</si>
  <si>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</si>
  <si>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</si>
  <si>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</si>
  <si>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</si>
  <si>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</si>
  <si>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</si>
  <si>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</si>
  <si>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</si>
  <si>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</si>
  <si>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</si>
  <si>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</si>
  <si>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</si>
  <si>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</si>
  <si>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</si>
  <si>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</si>
  <si>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</si>
  <si>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</si>
  <si>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</si>
  <si>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</si>
  <si>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</si>
  <si>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</si>
  <si>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</si>
  <si>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</si>
  <si>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</si>
  <si>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</si>
  <si>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</si>
  <si>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</si>
  <si>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</si>
  <si>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</si>
  <si>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</si>
  <si>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</si>
  <si>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</si>
  <si>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</si>
  <si>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</si>
  <si>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</si>
  <si>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</si>
  <si>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</si>
  <si>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</si>
  <si>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</si>
  <si>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</si>
  <si>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</si>
  <si>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</si>
  <si>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</si>
  <si>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</si>
  <si>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</si>
  <si>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</si>
  <si>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</si>
  <si>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</si>
  <si>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</si>
  <si>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</si>
  <si>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</si>
  <si>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</si>
  <si>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</si>
  <si>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</si>
  <si>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</si>
  <si>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</si>
  <si>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</si>
  <si>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</si>
  <si>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</si>
  <si>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</si>
  <si>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</si>
  <si>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</si>
  <si>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</si>
  <si>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</si>
  <si>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</si>
  <si>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</si>
  <si>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</si>
  <si>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</si>
  <si>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</si>
  <si>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</si>
  <si>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</si>
  <si>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</si>
  <si>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</si>
  <si>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</si>
  <si>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</si>
  <si>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</si>
  <si>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</si>
  <si>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</si>
  <si>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</si>
  <si>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</si>
  <si>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</si>
  <si>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</si>
  <si>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</si>
  <si>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</si>
  <si>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</si>
  <si>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</si>
  <si>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</si>
  <si>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</si>
  <si>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</si>
  <si>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</si>
  <si>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</si>
  <si>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</si>
  <si>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</si>
  <si>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</si>
  <si>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</si>
  <si>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</si>
  <si>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</si>
  <si>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</si>
  <si>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</si>
  <si>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</si>
  <si>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</si>
  <si>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</si>
  <si>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</si>
  <si>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</si>
  <si>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</si>
  <si>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</si>
  <si>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</si>
  <si>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</si>
  <si>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</si>
  <si>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</si>
  <si>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</si>
  <si>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</si>
  <si>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</si>
  <si>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</si>
  <si>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</si>
  <si>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</si>
  <si>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</si>
  <si>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</si>
  <si>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</si>
  <si>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</si>
  <si>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</si>
  <si>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</si>
  <si>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</si>
  <si>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</si>
  <si>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</si>
  <si>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</si>
  <si>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</si>
  <si>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</si>
  <si>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</si>
  <si>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</si>
  <si>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</si>
  <si>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</si>
  <si>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</si>
  <si>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</si>
  <si>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</si>
  <si>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</si>
  <si>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</si>
  <si>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</si>
  <si>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</si>
  <si>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</si>
  <si>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</si>
  <si>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</si>
  <si>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</si>
  <si>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</si>
  <si>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</si>
  <si>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</si>
  <si>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</si>
  <si>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</si>
  <si>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</si>
  <si>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</si>
  <si>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</si>
  <si>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</si>
  <si>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</si>
  <si>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</si>
  <si>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</si>
  <si>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</si>
  <si>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</si>
  <si>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</si>
  <si>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</si>
  <si>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</si>
  <si>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</si>
  <si>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</si>
  <si>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</si>
  <si>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</si>
  <si>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</si>
  <si>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</si>
  <si>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</si>
  <si>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</si>
  <si>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</si>
  <si>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</si>
  <si>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</si>
  <si>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</si>
  <si>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</si>
  <si>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</si>
  <si>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</si>
  <si>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</si>
  <si>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</si>
  <si>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</si>
  <si>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</si>
  <si>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</si>
  <si>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</si>
  <si>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</si>
  <si>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</si>
  <si>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</si>
  <si>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</si>
  <si>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</si>
  <si>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</si>
  <si>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</si>
  <si>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</si>
  <si>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</si>
  <si>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</si>
  <si>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</si>
  <si>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</si>
  <si>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</si>
  <si>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</si>
  <si>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</si>
  <si>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</si>
  <si>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</si>
  <si>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</si>
  <si>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</si>
  <si>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</si>
  <si>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</si>
  <si>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</si>
  <si>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</si>
  <si>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</si>
  <si>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</si>
  <si>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</si>
  <si>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</si>
  <si>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</si>
  <si>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</si>
  <si>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</si>
  <si>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</si>
  <si>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</si>
  <si>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</si>
  <si>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</si>
  <si>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</si>
  <si>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</si>
  <si>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</si>
  <si>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</si>
  <si>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</si>
  <si>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</si>
  <si>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</si>
  <si>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</si>
  <si>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</si>
  <si>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</si>
  <si>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</si>
  <si>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</si>
  <si>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</si>
  <si>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</si>
  <si>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</si>
  <si>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</si>
  <si>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</si>
  <si>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</si>
  <si>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</si>
  <si>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</si>
  <si>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</si>
  <si>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</si>
  <si>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</si>
  <si>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</si>
  <si>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</si>
  <si>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</si>
  <si>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</si>
  <si>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</si>
  <si>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</si>
  <si>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</si>
  <si>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</si>
  <si>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</si>
  <si>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</si>
  <si>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</si>
  <si>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</si>
  <si>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</si>
  <si>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</si>
  <si>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</si>
  <si>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</si>
  <si>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</si>
  <si>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</si>
  <si>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</si>
  <si>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</si>
  <si>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</si>
  <si>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</si>
  <si>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</si>
  <si>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</si>
  <si>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</si>
  <si>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</si>
  <si>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</si>
  <si>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</si>
  <si>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</si>
  <si>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</si>
  <si>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</si>
  <si>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</si>
  <si>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</si>
  <si>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</si>
  <si>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</si>
  <si>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</si>
  <si>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</si>
  <si>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</si>
  <si>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</si>
  <si>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</si>
  <si>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</si>
  <si>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</si>
  <si>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</si>
  <si>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</si>
  <si>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</si>
  <si>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</si>
  <si>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</si>
  <si>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</si>
  <si>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</si>
  <si>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</si>
  <si>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</si>
  <si>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</si>
  <si>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</si>
  <si>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</si>
  <si>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</si>
  <si>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</si>
  <si>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</si>
  <si>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</si>
  <si>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</si>
  <si>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</si>
  <si>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</si>
  <si>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</si>
  <si>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</si>
  <si>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</si>
  <si>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</si>
  <si>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</si>
  <si>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</si>
  <si>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</si>
  <si>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</si>
  <si>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</si>
  <si>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</si>
  <si>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</si>
  <si>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</si>
  <si>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</si>
  <si>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</si>
  <si>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</si>
  <si>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</si>
  <si>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</si>
  <si>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</si>
  <si>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</si>
  <si>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</si>
  <si>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</si>
  <si>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</si>
  <si>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</si>
  <si>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</si>
  <si>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</si>
  <si>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</si>
  <si>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</si>
  <si>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</si>
  <si>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</si>
  <si>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</si>
  <si>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</si>
  <si>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</si>
  <si>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</si>
  <si>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</si>
  <si>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</si>
  <si>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</si>
  <si>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</si>
  <si>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</si>
  <si>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</si>
  <si>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</si>
  <si>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</si>
  <si>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</si>
  <si>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</si>
  <si>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</si>
  <si>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</si>
  <si>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</si>
  <si>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</si>
  <si>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</si>
  <si>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</si>
  <si>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</si>
  <si>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</si>
  <si>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</si>
  <si>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</si>
  <si>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</si>
  <si>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</si>
  <si>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</si>
  <si>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</si>
  <si>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</si>
  <si>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</si>
  <si>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</si>
  <si>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</si>
  <si>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</si>
  <si>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</si>
  <si>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</si>
  <si>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</si>
  <si>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</si>
  <si>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</si>
  <si>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</si>
  <si>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</si>
  <si>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</si>
  <si>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</si>
  <si>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</si>
  <si>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</si>
  <si>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</si>
  <si>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</si>
  <si>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</si>
  <si>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</si>
  <si>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</si>
  <si>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</si>
  <si>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</si>
  <si>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</si>
  <si>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</si>
  <si>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</si>
  <si>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</si>
  <si>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</si>
  <si>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</si>
  <si>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</si>
  <si>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</si>
  <si>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</si>
  <si>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</si>
  <si>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</si>
  <si>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</si>
  <si>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</si>
  <si>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</si>
  <si>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</si>
  <si>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</si>
  <si>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</si>
  <si>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</si>
  <si>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</si>
  <si>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</si>
  <si>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</si>
  <si>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</si>
  <si>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</si>
  <si>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</si>
  <si>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</si>
  <si>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</si>
  <si>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</si>
  <si>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</si>
  <si>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</si>
  <si>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</si>
  <si>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</si>
  <si>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</si>
  <si>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</si>
  <si>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</si>
  <si>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</si>
  <si>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</si>
  <si>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</si>
  <si>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</si>
  <si>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</si>
  <si>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</si>
  <si>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</si>
  <si>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</si>
  <si>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</si>
  <si>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</si>
  <si>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</si>
  <si>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</si>
  <si>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</si>
  <si>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</si>
  <si>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</si>
  <si>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</si>
  <si>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</si>
  <si>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</si>
  <si>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</si>
  <si>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</si>
  <si>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</si>
  <si>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</si>
  <si>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</si>
  <si>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</si>
  <si>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</si>
  <si>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</si>
  <si>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</si>
  <si>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</si>
  <si>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</si>
  <si>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</si>
  <si>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</si>
  <si>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</si>
  <si>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</si>
  <si>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</si>
  <si>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</si>
  <si>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</si>
  <si>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</si>
  <si>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</si>
  <si>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</si>
  <si>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</si>
  <si>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</si>
  <si>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</si>
  <si>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</si>
  <si>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</si>
  <si>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</si>
  <si>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</si>
  <si>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</si>
  <si>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</si>
  <si>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</si>
  <si>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</si>
  <si>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</si>
  <si>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</si>
  <si>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</si>
  <si>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</si>
  <si>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</si>
  <si>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</si>
  <si>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</si>
  <si>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</si>
  <si>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</si>
  <si>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</si>
  <si>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</si>
  <si>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</si>
  <si>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</si>
  <si>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</si>
  <si>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</si>
  <si>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</si>
  <si>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</si>
  <si>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</si>
  <si>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</si>
  <si>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</si>
  <si>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</si>
  <si>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</si>
  <si>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</si>
  <si>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</si>
  <si>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</si>
  <si>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</si>
  <si>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</si>
  <si>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</si>
  <si>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</si>
  <si>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</si>
  <si>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</si>
  <si>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</si>
  <si>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</si>
  <si>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</si>
  <si>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</si>
  <si>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</si>
  <si>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</si>
  <si>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</si>
  <si>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</si>
  <si>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</si>
  <si>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</si>
  <si>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</si>
  <si>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</si>
  <si>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</si>
  <si>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</si>
  <si>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</si>
  <si>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</si>
  <si>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</si>
  <si>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</si>
  <si>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</si>
  <si>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</si>
  <si>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</si>
  <si>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</si>
  <si>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</si>
  <si>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</si>
  <si>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</si>
  <si>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</si>
  <si>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</si>
  <si>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</si>
  <si>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</si>
  <si>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</si>
  <si>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</si>
  <si>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</si>
  <si>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</si>
  <si>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</si>
  <si>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</si>
  <si>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</si>
  <si>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</si>
  <si>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</si>
  <si>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</si>
  <si>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</si>
  <si>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</si>
  <si>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</si>
  <si>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</si>
  <si>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</si>
  <si>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</si>
  <si>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</si>
  <si>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</si>
  <si>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</si>
  <si>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</si>
  <si>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</si>
  <si>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</si>
  <si>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</si>
  <si>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</si>
  <si>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</si>
  <si>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</si>
  <si>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</si>
  <si>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</si>
  <si>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</si>
  <si>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</si>
  <si>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</si>
  <si>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</si>
  <si>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</si>
  <si>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</si>
  <si>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</si>
  <si>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</si>
  <si>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</si>
  <si>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</si>
  <si>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</si>
  <si>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</si>
  <si>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</si>
  <si>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</si>
  <si>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</si>
  <si>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</si>
  <si>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</si>
  <si>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</si>
  <si>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</si>
  <si>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</si>
  <si>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</si>
  <si>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</si>
  <si>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</si>
  <si>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</si>
  <si>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</si>
  <si>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</si>
  <si>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</si>
  <si>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</si>
  <si>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</si>
  <si>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</si>
  <si>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</si>
  <si>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</si>
  <si>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</si>
  <si>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</si>
  <si>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</si>
  <si>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</si>
  <si>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</si>
  <si>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</si>
  <si>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</si>
  <si>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</si>
  <si>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</si>
  <si>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</si>
  <si>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</si>
  <si>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</si>
  <si>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</si>
  <si>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</si>
  <si>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</si>
  <si>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</si>
  <si>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</si>
  <si>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</si>
  <si>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</si>
  <si>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</si>
  <si>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</si>
  <si>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</si>
  <si>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</si>
  <si>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</si>
  <si>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</si>
  <si>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</si>
  <si>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</si>
  <si>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</si>
  <si>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</si>
  <si>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</si>
  <si>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</si>
  <si>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</si>
  <si>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</si>
  <si>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</si>
  <si>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</si>
  <si>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</si>
  <si>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</si>
  <si>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</si>
  <si>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</si>
  <si>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</si>
  <si>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</si>
  <si>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</si>
  <si>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</si>
  <si>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</si>
  <si>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</si>
  <si>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</si>
  <si>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</si>
  <si>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</si>
  <si>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</si>
  <si>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</si>
  <si>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</si>
  <si>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</si>
  <si>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</si>
  <si>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</si>
  <si>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</si>
  <si>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</si>
  <si>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</si>
  <si>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</si>
  <si>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</si>
  <si>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</si>
  <si>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</si>
  <si>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</si>
  <si>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</si>
  <si>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</si>
  <si>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</si>
  <si>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</si>
  <si>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</si>
  <si>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</si>
  <si>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</si>
  <si>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</si>
  <si>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</si>
  <si>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</si>
  <si>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</si>
  <si>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</si>
  <si>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</si>
  <si>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</si>
  <si>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</si>
  <si>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</si>
  <si>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</si>
  <si>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</si>
  <si>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</si>
  <si>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</si>
  <si>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</si>
  <si>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</si>
  <si>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</si>
  <si>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</si>
  <si>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</si>
  <si>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</si>
  <si>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</si>
  <si>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</si>
  <si>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</si>
  <si>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</si>
  <si>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</si>
  <si>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</si>
  <si>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</si>
  <si>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</si>
  <si>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</si>
  <si>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</si>
  <si>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</si>
  <si>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</si>
  <si>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</si>
  <si>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</si>
  <si>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</si>
  <si>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</si>
  <si>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</si>
  <si>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</si>
  <si>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</si>
  <si>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</si>
  <si>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</si>
  <si>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</si>
  <si>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</si>
  <si>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</si>
  <si>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</si>
  <si>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</si>
  <si>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</si>
  <si>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</si>
  <si>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</si>
  <si>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</si>
  <si>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</si>
  <si>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</si>
  <si>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</si>
  <si>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</si>
  <si>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</si>
  <si>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</si>
  <si>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</si>
  <si>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</si>
  <si>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</si>
  <si>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</si>
  <si>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</si>
  <si>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</si>
  <si>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</si>
  <si>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</si>
  <si>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</si>
  <si>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</si>
  <si>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</si>
  <si>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</si>
  <si>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</si>
  <si>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</si>
  <si>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</si>
  <si>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</si>
  <si>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</si>
  <si>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</si>
  <si>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</si>
  <si>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</si>
  <si>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</si>
  <si>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</si>
  <si>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</si>
  <si>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</si>
  <si>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</si>
  <si>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</si>
  <si>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</si>
  <si>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</si>
  <si>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</si>
  <si>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</si>
  <si>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</si>
  <si>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</si>
  <si>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</si>
  <si>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</si>
  <si>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</si>
  <si>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</si>
  <si>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</si>
  <si>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</si>
  <si>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</si>
  <si>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</si>
  <si>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</si>
  <si>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</si>
  <si>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</si>
  <si>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</si>
  <si>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</si>
  <si>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</si>
  <si>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</si>
  <si>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</si>
  <si>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</si>
  <si>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</si>
  <si>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</si>
  <si>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</si>
  <si>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</si>
  <si>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</si>
  <si>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</si>
  <si>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</si>
  <si>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</si>
  <si>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</si>
  <si>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</si>
  <si>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</si>
  <si>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</si>
  <si>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</si>
  <si>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</si>
  <si>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</si>
  <si>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</si>
  <si>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</si>
  <si>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</si>
  <si>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</si>
  <si>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</si>
  <si>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</si>
  <si>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</si>
  <si>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</si>
  <si>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</si>
  <si>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</si>
  <si>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</si>
  <si>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</si>
  <si>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</si>
  <si>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</si>
  <si>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</si>
  <si>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</si>
  <si>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</si>
  <si>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</si>
  <si>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</si>
  <si>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</si>
  <si>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</si>
  <si>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</si>
  <si>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</si>
  <si>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</si>
  <si>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</si>
  <si>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</si>
  <si>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</si>
  <si>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</si>
  <si>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</si>
  <si>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</si>
  <si>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</si>
  <si>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</si>
  <si>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</si>
  <si>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</si>
  <si>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</si>
  <si>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</si>
  <si>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</si>
  <si>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</si>
  <si>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</si>
  <si>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</si>
  <si>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</si>
  <si>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</si>
  <si>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</si>
  <si>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</si>
  <si>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</si>
  <si>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</si>
  <si>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</si>
  <si>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</si>
  <si>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</si>
  <si>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</si>
  <si>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</si>
  <si>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</si>
  <si>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</si>
  <si>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</si>
  <si>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</si>
  <si>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</si>
  <si>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</si>
  <si>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</si>
  <si>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</si>
  <si>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</si>
  <si>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</si>
  <si>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</si>
  <si>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</si>
  <si>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</si>
  <si>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</si>
  <si>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</si>
  <si>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</si>
  <si>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</si>
  <si>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</si>
  <si>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</si>
  <si>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</si>
  <si>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</si>
  <si>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</si>
  <si>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</si>
  <si>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</si>
  <si>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</si>
  <si>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</si>
  <si>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</si>
  <si>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</si>
  <si>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</si>
  <si>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</si>
  <si>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</si>
  <si>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</si>
  <si>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</si>
  <si>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</si>
  <si>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</si>
  <si>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</si>
  <si>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</si>
  <si>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</si>
  <si>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</si>
  <si>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</si>
  <si>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</si>
  <si>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</si>
  <si>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</si>
  <si>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</si>
  <si>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</si>
  <si>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</si>
  <si>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</si>
  <si>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</si>
  <si>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</si>
  <si>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</si>
  <si>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</si>
  <si>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</si>
  <si>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</si>
  <si>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</si>
  <si>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</si>
  <si>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</si>
  <si>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</si>
  <si>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</si>
  <si>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</si>
  <si>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</si>
  <si>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</si>
  <si>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</si>
  <si>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</si>
  <si>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</si>
  <si>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</si>
  <si>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</si>
  <si>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</si>
  <si>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</si>
  <si>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</si>
  <si>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</si>
  <si>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</si>
  <si>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</si>
  <si>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</si>
  <si>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</si>
  <si>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</si>
  <si>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</si>
  <si>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</si>
  <si>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</si>
  <si>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</si>
  <si>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</si>
  <si>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</si>
  <si>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</si>
  <si>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</si>
  <si>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</si>
  <si>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</si>
  <si>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</si>
  <si>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</si>
  <si>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</si>
  <si>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</si>
  <si>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</si>
  <si>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</si>
  <si>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</si>
  <si>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</si>
  <si>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</si>
  <si>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</si>
  <si>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</si>
  <si>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</si>
  <si>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</si>
  <si>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</si>
  <si>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</si>
  <si>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</si>
  <si>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</si>
  <si>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</si>
  <si>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</si>
  <si>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</si>
  <si>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</si>
  <si>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</si>
  <si>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</si>
  <si>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</si>
  <si>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</si>
  <si>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</si>
  <si>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</si>
  <si>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</si>
  <si>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</si>
  <si>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</si>
  <si>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</si>
  <si>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</si>
  <si>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</si>
  <si>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</si>
  <si>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</si>
  <si>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</si>
  <si>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</si>
  <si>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</si>
  <si>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</si>
  <si>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</si>
  <si>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</si>
  <si>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</si>
  <si>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</si>
  <si>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</si>
  <si>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</si>
  <si>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</si>
  <si>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</si>
  <si>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</si>
  <si>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</si>
  <si>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</si>
  <si>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</si>
  <si>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</si>
  <si>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</si>
  <si>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</si>
  <si>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</si>
  <si>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</si>
  <si>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</si>
  <si>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</si>
  <si>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</si>
  <si>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</si>
  <si>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</si>
  <si>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</si>
  <si>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</si>
  <si>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</si>
  <si>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</si>
  <si>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</si>
  <si>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</si>
  <si>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</si>
  <si>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</si>
  <si>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</si>
  <si>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</si>
  <si>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</si>
  <si>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</si>
  <si>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</si>
  <si>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</si>
  <si>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</si>
  <si>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</si>
  <si>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</si>
  <si>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</si>
  <si>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</si>
  <si>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</si>
  <si>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</si>
  <si>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</si>
  <si>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</si>
  <si>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</si>
  <si>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</si>
  <si>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</si>
  <si>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</si>
  <si>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</si>
  <si>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</si>
  <si>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</si>
  <si>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</si>
  <si>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</si>
  <si>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</si>
  <si>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</si>
  <si>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</si>
  <si>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</si>
  <si>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</si>
  <si>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</si>
  <si>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</si>
  <si>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</si>
  <si>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</si>
  <si>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</si>
  <si>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</si>
  <si>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</si>
  <si>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</si>
  <si>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</si>
  <si>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</si>
  <si>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</si>
  <si>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</si>
  <si>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</si>
  <si>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</si>
  <si>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</si>
  <si>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</si>
  <si>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</si>
  <si>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</si>
  <si>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</si>
  <si>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</si>
  <si>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</si>
  <si>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</si>
  <si>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</si>
  <si>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</si>
  <si>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</si>
  <si>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</si>
  <si>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</si>
  <si>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</si>
  <si>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</si>
  <si>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</si>
  <si>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</si>
  <si>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</si>
  <si>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</si>
  <si>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</si>
  <si>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</si>
  <si>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</si>
  <si>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</si>
  <si>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</si>
  <si>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</si>
  <si>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</si>
  <si>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</si>
  <si>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</si>
  <si>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</si>
  <si>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</si>
  <si>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</si>
  <si>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</si>
  <si>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</si>
  <si>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</si>
  <si>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</si>
  <si>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</si>
  <si>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</si>
  <si>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</si>
  <si>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</si>
  <si>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</si>
  <si>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</si>
  <si>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</si>
  <si>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</si>
  <si>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</si>
  <si>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</si>
  <si>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</si>
  <si>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</si>
  <si>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</si>
  <si>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</si>
  <si>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</si>
  <si>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</si>
  <si>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</si>
  <si>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</si>
  <si>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</si>
  <si>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</si>
  <si>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</si>
  <si>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</si>
  <si>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</si>
  <si>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</si>
  <si>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</si>
  <si>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</si>
  <si>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</si>
  <si>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</si>
  <si>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</si>
  <si>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</si>
  <si>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</si>
  <si>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</si>
  <si>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</si>
  <si>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</si>
  <si>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</si>
  <si>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</si>
  <si>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</si>
  <si>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</si>
  <si>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</si>
  <si>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</si>
  <si>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</si>
  <si>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</si>
  <si>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</si>
  <si>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</si>
  <si>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</si>
  <si>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</si>
  <si>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</si>
  <si>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</si>
  <si>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</si>
  <si>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</si>
  <si>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</si>
  <si>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</si>
  <si>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</si>
  <si>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</si>
  <si>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</si>
  <si>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</si>
  <si>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</si>
  <si>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</si>
  <si>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</si>
  <si>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</si>
  <si>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</si>
  <si>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</si>
  <si>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</si>
  <si>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</si>
  <si>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</si>
  <si>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</si>
  <si>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</si>
  <si>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</si>
  <si>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</si>
  <si>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</si>
  <si>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</si>
  <si>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</si>
  <si>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</si>
  <si>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</si>
  <si>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</si>
  <si>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</si>
  <si>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</si>
  <si>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</si>
  <si>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</si>
  <si>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</si>
  <si>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</si>
  <si>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</si>
  <si>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</si>
  <si>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</si>
  <si>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</si>
  <si>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</si>
  <si>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</si>
  <si>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</si>
  <si>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</si>
  <si>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</si>
  <si>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</si>
  <si>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</si>
  <si>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</si>
  <si>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</si>
  <si>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</si>
  <si>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</si>
  <si>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</si>
  <si>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</si>
  <si>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</si>
  <si>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</si>
  <si>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</si>
  <si>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</si>
  <si>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</si>
  <si>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</si>
  <si>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</si>
  <si>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</si>
  <si>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</si>
  <si>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</si>
  <si>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</si>
  <si>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</si>
  <si>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</si>
  <si>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</si>
  <si>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</si>
  <si>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</si>
  <si>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</si>
  <si>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</si>
  <si>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</si>
  <si>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</si>
  <si>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</si>
  <si>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</si>
  <si>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</si>
  <si>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</si>
  <si>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</si>
  <si>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</si>
  <si>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</si>
  <si>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</si>
  <si>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</si>
  <si>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</si>
  <si>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</si>
  <si>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</si>
  <si>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</si>
  <si>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</si>
  <si>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</si>
  <si>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</si>
  <si>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</si>
  <si>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</si>
  <si>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</si>
  <si>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</si>
  <si>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</si>
  <si>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</si>
  <si>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</si>
  <si>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</si>
  <si>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</si>
  <si>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</si>
  <si>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</si>
  <si>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</si>
  <si>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</si>
  <si>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</si>
  <si>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</si>
  <si>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</si>
  <si>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</si>
  <si>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</si>
  <si>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</si>
  <si>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</si>
  <si>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</si>
  <si>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</si>
  <si>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</si>
  <si>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</si>
  <si>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</si>
  <si>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</si>
  <si>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</si>
  <si>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</si>
  <si>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</si>
  <si>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</si>
  <si>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</si>
  <si>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</si>
  <si>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</si>
  <si>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</si>
  <si>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</si>
  <si>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</si>
  <si>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</si>
  <si>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</si>
  <si>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</si>
  <si>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</si>
  <si>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</si>
  <si>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</si>
  <si>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</si>
  <si>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</si>
  <si>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</si>
  <si>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</si>
  <si>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</si>
  <si>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</si>
  <si>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</si>
  <si>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</si>
  <si>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</si>
  <si>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</si>
  <si>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</si>
  <si>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</si>
  <si>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</si>
  <si>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</si>
  <si>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</si>
  <si>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</si>
  <si>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</si>
  <si>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</si>
  <si>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</si>
  <si>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</si>
  <si>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</si>
  <si>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</si>
  <si>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</si>
  <si>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</si>
  <si>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</si>
  <si>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</si>
  <si>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</si>
  <si>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</si>
  <si>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</si>
  <si>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</si>
  <si>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</si>
  <si>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</si>
  <si>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</si>
  <si>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</si>
  <si>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</si>
  <si>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</si>
  <si>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</si>
  <si>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</si>
  <si>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</si>
  <si>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</si>
  <si>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</si>
  <si>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</si>
  <si>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</si>
  <si>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</si>
  <si>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</si>
  <si>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</si>
  <si>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</si>
  <si>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</si>
  <si>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</si>
  <si>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</si>
  <si>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</si>
  <si>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</si>
  <si>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</si>
  <si>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</si>
  <si>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</si>
  <si>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</si>
  <si>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</si>
  <si>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</si>
  <si>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</si>
  <si>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</si>
  <si>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</si>
  <si>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</si>
  <si>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</si>
  <si>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</si>
  <si>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</si>
  <si>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</si>
  <si>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</si>
  <si>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</si>
  <si>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</si>
  <si>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</si>
  <si>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</si>
  <si>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</si>
  <si>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</si>
  <si>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</si>
  <si>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</si>
  <si>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</si>
  <si>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</si>
  <si>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</si>
  <si>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</si>
  <si>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</si>
  <si>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</si>
  <si>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</si>
  <si>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</si>
  <si>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</si>
  <si>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</si>
  <si>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</si>
  <si>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</si>
  <si>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</si>
  <si>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</si>
  <si>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</si>
  <si>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</si>
  <si>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</si>
  <si>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</si>
  <si>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</si>
  <si>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</si>
  <si>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</si>
  <si>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</si>
  <si>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</si>
  <si>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</si>
  <si>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</si>
  <si>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</si>
  <si>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</si>
  <si>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</si>
  <si>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</si>
  <si>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</si>
  <si>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</si>
  <si>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</si>
  <si>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</si>
  <si>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</si>
  <si>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</si>
  <si>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</si>
  <si>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</si>
  <si>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</si>
  <si>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</si>
  <si>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</si>
  <si>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</si>
  <si>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</si>
  <si>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</si>
  <si>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</si>
  <si>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</si>
  <si>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</si>
  <si>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</si>
  <si>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</si>
  <si>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</si>
  <si>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</si>
  <si>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</si>
  <si>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</si>
  <si>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</si>
  <si>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</si>
  <si>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</si>
  <si>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</si>
  <si>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</si>
  <si>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</si>
  <si>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</si>
  <si>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</si>
  <si>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</si>
  <si>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</si>
  <si>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</si>
  <si>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</si>
  <si>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</si>
  <si>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</si>
  <si>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</si>
  <si>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</si>
  <si>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</si>
  <si>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</si>
  <si>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</si>
  <si>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</si>
  <si>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</si>
  <si>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</si>
  <si>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</si>
  <si>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</si>
  <si>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</si>
  <si>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</si>
  <si>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</si>
  <si>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</si>
  <si>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</si>
  <si>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</si>
  <si>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</si>
  <si>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</si>
  <si>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</si>
  <si>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</si>
  <si>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</si>
  <si>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</si>
  <si>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</si>
  <si>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</si>
  <si>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</si>
  <si>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</si>
  <si>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</si>
  <si>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</si>
  <si>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</si>
  <si>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</si>
  <si>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</si>
  <si>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</si>
  <si>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</si>
  <si>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</si>
  <si>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</si>
  <si>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</si>
  <si>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</si>
  <si>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</si>
  <si>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</si>
  <si>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</si>
  <si>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</si>
  <si>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</si>
  <si>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</si>
  <si>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</si>
  <si>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</si>
  <si>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</si>
  <si>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</si>
  <si>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</si>
  <si>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</si>
  <si>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</si>
  <si>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</si>
  <si>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</si>
  <si>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</si>
  <si>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</si>
  <si>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</si>
  <si>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</si>
  <si>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</si>
  <si>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</si>
  <si>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</si>
  <si>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</si>
  <si>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</si>
  <si>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</si>
  <si>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</si>
  <si>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</si>
  <si>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</si>
  <si>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</si>
  <si>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</si>
  <si>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</si>
  <si>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</si>
  <si>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</si>
  <si>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</si>
  <si>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</si>
  <si>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</si>
  <si>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</si>
  <si>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</si>
  <si>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</si>
  <si>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</si>
  <si>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</si>
  <si>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</si>
  <si>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</si>
  <si>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</si>
  <si>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</si>
  <si>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</si>
  <si>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</si>
  <si>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</si>
  <si>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</si>
  <si>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</si>
  <si>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</si>
  <si>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</si>
  <si>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</si>
  <si>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</si>
  <si>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</si>
  <si>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</si>
  <si>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</si>
  <si>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</si>
  <si>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</si>
  <si>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</si>
  <si>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</si>
  <si>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</si>
  <si>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</si>
  <si>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</si>
  <si>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</si>
  <si>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</si>
  <si>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</si>
  <si>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</si>
  <si>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</si>
  <si>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</si>
  <si>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</si>
  <si>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</si>
  <si>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</si>
  <si>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</si>
  <si>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</si>
  <si>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</si>
  <si>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</si>
  <si>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</si>
  <si>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</si>
  <si>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</si>
  <si>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</si>
  <si>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</si>
  <si>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</si>
  <si>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</si>
  <si>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</si>
  <si>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</si>
  <si>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</si>
  <si>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</si>
  <si>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</si>
  <si>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</si>
  <si>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</si>
  <si>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</si>
  <si>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</si>
  <si>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</si>
  <si>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</si>
  <si>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</si>
  <si>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</si>
  <si>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</si>
  <si>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</si>
  <si>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</si>
  <si>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</si>
  <si>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</si>
  <si>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</si>
  <si>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</si>
  <si>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</si>
  <si>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</si>
  <si>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</si>
  <si>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</si>
  <si>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</si>
  <si>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</si>
  <si>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</si>
  <si>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</si>
  <si>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</si>
  <si>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</si>
  <si>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</si>
  <si>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</si>
  <si>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</si>
  <si>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</si>
  <si>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</si>
  <si>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</si>
  <si>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</si>
  <si>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</si>
  <si>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</si>
  <si>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</si>
  <si>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</si>
  <si>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</si>
  <si>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</si>
  <si>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</si>
  <si>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</si>
  <si>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</si>
  <si>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</si>
  <si>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</si>
  <si>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</si>
  <si>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</si>
  <si>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</si>
  <si>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</si>
  <si>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</si>
  <si>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</si>
  <si>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</si>
  <si>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</si>
  <si>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</si>
  <si>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</si>
  <si>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</si>
  <si>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</si>
  <si>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</si>
  <si>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</si>
  <si>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</si>
  <si>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</si>
  <si>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</si>
  <si>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</si>
  <si>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</si>
  <si>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</si>
  <si>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</si>
  <si>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</si>
  <si>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</si>
  <si>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</si>
  <si>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</si>
  <si>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</si>
  <si>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</si>
  <si>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</si>
  <si>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</si>
  <si>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</si>
  <si>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</si>
  <si>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</si>
  <si>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</si>
  <si>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</si>
  <si>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</si>
  <si>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</si>
  <si>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</si>
  <si>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</si>
  <si>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</si>
  <si>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</si>
  <si>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</si>
  <si>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</si>
  <si>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</si>
  <si>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</si>
  <si>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</si>
  <si>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</si>
  <si>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</si>
  <si>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</si>
  <si>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</si>
  <si>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</si>
  <si>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</si>
  <si>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</si>
  <si>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</si>
  <si>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</si>
  <si>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</si>
  <si>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</si>
  <si>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</si>
  <si>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</si>
  <si>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</si>
  <si>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</si>
  <si>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</si>
  <si>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</si>
  <si>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</si>
  <si>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</si>
  <si>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</si>
  <si>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</si>
  <si>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</si>
  <si>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</si>
  <si>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</si>
  <si>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</si>
  <si>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</si>
  <si>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</si>
  <si>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</si>
  <si>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</si>
  <si>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</si>
  <si>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</si>
  <si>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</si>
  <si>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</si>
  <si>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</si>
  <si>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</si>
  <si>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</si>
  <si>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</si>
  <si>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</si>
  <si>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</si>
  <si>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</si>
  <si>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</si>
  <si>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</si>
  <si>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</si>
  <si>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</si>
  <si>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</si>
  <si>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</si>
  <si>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</si>
  <si>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</si>
  <si>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</si>
  <si>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</si>
  <si>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</si>
  <si>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</si>
  <si>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</si>
  <si>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</si>
  <si>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</si>
  <si>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</si>
  <si>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</si>
  <si>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</si>
  <si>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</si>
  <si>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</si>
  <si>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</si>
  <si>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</si>
  <si>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</si>
  <si>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</si>
  <si>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</si>
  <si>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</si>
  <si>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</si>
  <si>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</si>
  <si>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</si>
  <si>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</si>
  <si>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</si>
  <si>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</si>
  <si>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</si>
  <si>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</si>
  <si>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</si>
  <si>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</si>
  <si>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</si>
  <si>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</si>
  <si>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</si>
  <si>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</si>
  <si>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</si>
  <si>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</si>
  <si>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</si>
  <si>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</si>
  <si>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</si>
  <si>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</si>
  <si>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</si>
  <si>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</si>
  <si>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</si>
  <si>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</si>
  <si>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</si>
  <si>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</si>
  <si>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</si>
  <si>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</si>
  <si>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</si>
  <si>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</si>
  <si>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</si>
  <si>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</si>
  <si>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</si>
  <si>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</si>
  <si>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</si>
  <si>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</si>
  <si>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</si>
  <si>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</si>
  <si>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</si>
  <si>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</si>
  <si>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</si>
  <si>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</si>
  <si>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</si>
  <si>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</si>
  <si>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</si>
  <si>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</si>
  <si>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</si>
  <si>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</si>
  <si>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</si>
  <si>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</si>
  <si>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</si>
  <si>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</si>
  <si>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</si>
  <si>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</si>
  <si>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</si>
  <si>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</si>
  <si>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</si>
  <si>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</si>
  <si>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</si>
  <si>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</si>
  <si>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</si>
  <si>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</si>
  <si>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</si>
  <si>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</si>
  <si>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</si>
  <si>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</si>
  <si>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</si>
  <si>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</si>
  <si>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</si>
  <si>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</si>
  <si>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</si>
  <si>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</si>
  <si>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</si>
  <si>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</si>
  <si>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</si>
  <si>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</si>
  <si>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</si>
  <si>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</si>
  <si>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</si>
  <si>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</si>
  <si>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</si>
  <si>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</si>
  <si>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</si>
  <si>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</si>
  <si>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</si>
  <si>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</si>
  <si>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</si>
  <si>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</si>
  <si>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</si>
  <si>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</si>
  <si>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</si>
  <si>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</si>
  <si>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</si>
  <si>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</si>
  <si>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</si>
  <si>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</si>
  <si>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</si>
  <si>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</si>
  <si>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</si>
  <si>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</si>
  <si>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</si>
  <si>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</si>
  <si>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</si>
  <si>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</si>
  <si>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</si>
  <si>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</si>
  <si>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</si>
  <si>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</si>
  <si>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</si>
  <si>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</si>
  <si>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</si>
  <si>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</si>
  <si>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</si>
  <si>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</si>
  <si>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</si>
  <si>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</si>
  <si>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</si>
  <si>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</si>
  <si>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</si>
  <si>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</si>
  <si>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</si>
  <si>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</si>
  <si>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</si>
  <si>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</si>
  <si>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</si>
  <si>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</si>
  <si>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</si>
  <si>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</si>
  <si>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</si>
  <si>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</si>
  <si>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</si>
  <si>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</si>
  <si>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</si>
  <si>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</si>
  <si>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</si>
  <si>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</si>
  <si>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</si>
  <si>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</si>
  <si>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</si>
  <si>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</si>
  <si>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</si>
  <si>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</si>
  <si>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</si>
  <si>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</si>
  <si>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</si>
  <si>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</si>
  <si>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</si>
  <si>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</si>
  <si>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</si>
  <si>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</si>
  <si>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</si>
  <si>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</si>
  <si>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</si>
  <si>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</si>
  <si>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</si>
  <si>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</si>
  <si>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</si>
  <si>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</si>
  <si>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</si>
  <si>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</si>
  <si>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</si>
  <si>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</si>
  <si>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</si>
  <si>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</si>
  <si>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</si>
  <si>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</si>
  <si>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</si>
  <si>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</si>
  <si>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</si>
  <si>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</si>
  <si>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</si>
  <si>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</si>
  <si>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</si>
  <si>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</si>
  <si>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</si>
  <si>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</si>
  <si>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</si>
  <si>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</si>
  <si>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</si>
  <si>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</si>
  <si>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</si>
  <si>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</si>
  <si>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</si>
  <si>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</si>
  <si>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</si>
  <si>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</si>
  <si>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</si>
  <si>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</si>
  <si>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</si>
  <si>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</si>
  <si>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</si>
  <si>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</si>
  <si>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</si>
  <si>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</si>
  <si>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</si>
  <si>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</si>
  <si>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</si>
  <si>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</si>
  <si>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</si>
  <si>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</si>
  <si>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</si>
  <si>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</si>
  <si>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</si>
  <si>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</si>
  <si>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</si>
  <si>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</si>
  <si>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</si>
  <si>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</si>
  <si>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</si>
  <si>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</si>
  <si>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</si>
  <si>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</si>
  <si>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</si>
  <si>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</si>
  <si>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</si>
  <si>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</si>
  <si>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</si>
  <si>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</si>
  <si>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</si>
  <si>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</si>
  <si>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</si>
  <si>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</si>
  <si>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</si>
  <si>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</si>
  <si>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</si>
  <si>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</si>
  <si>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</si>
  <si>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</si>
  <si>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</si>
  <si>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</si>
  <si>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</si>
  <si>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</si>
  <si>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</si>
  <si>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</si>
  <si>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</si>
  <si>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</si>
  <si>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</si>
  <si>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</si>
  <si>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</si>
  <si>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</si>
  <si>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</si>
  <si>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</si>
  <si>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</si>
  <si>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</si>
  <si>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</si>
  <si>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</si>
  <si>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</si>
  <si>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</si>
  <si>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</si>
  <si>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</si>
  <si>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</si>
  <si>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</si>
  <si>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</si>
  <si>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</si>
  <si>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</si>
  <si>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</si>
  <si>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</si>
  <si>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</si>
  <si>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</si>
  <si>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</si>
  <si>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</si>
  <si>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</si>
  <si>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</si>
  <si>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</si>
  <si>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</si>
  <si>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</si>
  <si>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</si>
  <si>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</si>
  <si>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</si>
  <si>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</si>
  <si>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</si>
  <si>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</si>
  <si>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</si>
  <si>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</si>
  <si>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</si>
  <si>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</si>
  <si>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</si>
  <si>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</si>
  <si>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</si>
  <si>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</si>
  <si>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</si>
  <si>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</si>
  <si>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</si>
  <si>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</si>
  <si>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</si>
  <si>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</si>
  <si>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</si>
  <si>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</si>
  <si>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</si>
  <si>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</si>
  <si>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</si>
  <si>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</si>
  <si>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</si>
  <si>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</si>
  <si>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</si>
  <si>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</si>
  <si>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</si>
  <si>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</si>
  <si>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</si>
  <si>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</si>
  <si>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</si>
  <si>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</si>
  <si>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</si>
  <si>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</si>
  <si>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</si>
  <si>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</si>
  <si>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</si>
  <si>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</si>
  <si>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</si>
  <si>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</si>
  <si>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</si>
  <si>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</si>
  <si>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</si>
  <si>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</si>
  <si>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</si>
  <si>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</si>
  <si>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</si>
  <si>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</si>
  <si>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</si>
  <si>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</si>
  <si>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</si>
  <si>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</si>
  <si>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</si>
  <si>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</si>
  <si>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</si>
  <si>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</si>
  <si>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</si>
  <si>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</si>
  <si>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</si>
  <si>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</si>
  <si>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</si>
  <si>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</si>
  <si>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</si>
  <si>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</si>
  <si>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</si>
  <si>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</si>
  <si>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</si>
  <si>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</si>
  <si>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</si>
  <si>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</si>
  <si>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</si>
  <si>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</si>
  <si>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</si>
  <si>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</si>
  <si>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</si>
  <si>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</si>
  <si>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</si>
  <si>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</si>
  <si>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</si>
  <si>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</si>
  <si>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</si>
  <si>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</si>
  <si>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</si>
  <si>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</si>
  <si>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</si>
  <si>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</si>
  <si>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</si>
  <si>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</si>
  <si>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</si>
  <si>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</si>
  <si>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</si>
  <si>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</si>
  <si>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</si>
  <si>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</si>
  <si>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</si>
  <si>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</si>
  <si>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</si>
  <si>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</si>
  <si>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</si>
  <si>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</si>
  <si>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</si>
  <si>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</si>
  <si>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</si>
  <si>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</si>
  <si>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</si>
  <si>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</si>
  <si>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</si>
  <si>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</si>
  <si>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</si>
  <si>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</si>
  <si>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</si>
  <si>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</si>
  <si>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</si>
  <si>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</si>
  <si>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</si>
  <si>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</si>
  <si>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</si>
  <si>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</si>
  <si>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</si>
  <si>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</si>
  <si>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</si>
  <si>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</si>
  <si>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</si>
  <si>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</si>
  <si>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</si>
  <si>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</si>
  <si>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</si>
  <si>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</si>
  <si>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</si>
  <si>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</si>
  <si>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</si>
  <si>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</si>
  <si>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</si>
  <si>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</si>
  <si>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</si>
  <si>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</si>
  <si>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</si>
  <si>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</si>
  <si>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</si>
  <si>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</si>
  <si>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</si>
  <si>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</si>
  <si>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</si>
  <si>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</si>
  <si>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</si>
  <si>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</si>
  <si>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</si>
  <si>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</si>
  <si>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</si>
  <si>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</si>
  <si>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</si>
  <si>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</si>
  <si>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</si>
  <si>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</si>
  <si>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</si>
  <si>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</si>
  <si>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</si>
  <si>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</si>
  <si>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</si>
  <si>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</si>
  <si>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</si>
  <si>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</si>
  <si>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</si>
  <si>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</si>
  <si>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</si>
  <si>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</si>
  <si>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</si>
  <si>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</si>
  <si>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</si>
  <si>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</si>
  <si>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</si>
  <si>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</si>
  <si>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</si>
  <si>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</si>
  <si>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</si>
  <si>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</si>
  <si>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</si>
  <si>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</si>
  <si>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</si>
  <si>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</si>
  <si>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</si>
  <si>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</si>
  <si>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</si>
  <si>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</si>
  <si>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</si>
  <si>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</si>
  <si>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</si>
  <si>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</si>
  <si>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</si>
  <si>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</si>
  <si>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</si>
  <si>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</si>
  <si>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</si>
  <si>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</si>
  <si>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</si>
  <si>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</si>
  <si>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</si>
  <si>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</si>
  <si>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</si>
  <si>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</si>
  <si>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</si>
  <si>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</si>
  <si>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</si>
  <si>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</si>
  <si>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</si>
  <si>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</si>
  <si>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</si>
  <si>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</si>
  <si>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</si>
  <si>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</si>
  <si>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</si>
  <si>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</si>
  <si>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</si>
  <si>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</si>
  <si>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</si>
  <si>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</si>
  <si>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</si>
  <si>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</si>
  <si>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</si>
  <si>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</si>
  <si>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</si>
  <si>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</si>
  <si>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</si>
  <si>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</si>
  <si>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</si>
  <si>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</si>
  <si>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</si>
  <si>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</si>
  <si>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</si>
  <si>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</si>
  <si>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</si>
  <si>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</si>
  <si>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</si>
  <si>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</si>
  <si>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</si>
  <si>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</si>
  <si>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</si>
  <si>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</si>
  <si>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</si>
  <si>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</si>
  <si>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</si>
  <si>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</si>
  <si>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</si>
  <si>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</si>
  <si>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</si>
  <si>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</si>
  <si>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</si>
  <si>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</si>
  <si>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</si>
  <si>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</si>
  <si>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</si>
  <si>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</si>
  <si>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</si>
  <si>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</si>
  <si>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</si>
  <si>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</si>
  <si>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</si>
  <si>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</si>
  <si>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</si>
  <si>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</si>
  <si>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</si>
  <si>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</si>
  <si>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</si>
  <si>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</si>
  <si>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</si>
  <si>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</si>
  <si>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</si>
  <si>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</si>
  <si>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</si>
  <si>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</si>
  <si>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</si>
  <si>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</si>
  <si>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</si>
  <si>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</si>
  <si>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</si>
  <si>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</si>
  <si>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</si>
  <si>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</si>
  <si>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</si>
  <si>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</si>
  <si>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</si>
  <si>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</si>
  <si>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</si>
  <si>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</si>
  <si>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</si>
  <si>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</si>
  <si>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</si>
  <si>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</si>
  <si>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</si>
  <si>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</si>
  <si>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</si>
  <si>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</si>
  <si>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</si>
  <si>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</si>
  <si>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</si>
  <si>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</si>
  <si>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</si>
  <si>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</si>
  <si>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</si>
  <si>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</si>
  <si>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</si>
  <si>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</si>
  <si>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</si>
  <si>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</si>
  <si>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</si>
  <si>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</si>
  <si>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</si>
  <si>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</si>
  <si>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</si>
  <si>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</si>
  <si>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</si>
  <si>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</si>
  <si>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</si>
  <si>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</si>
  <si>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</si>
  <si>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</si>
  <si>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</si>
  <si>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</si>
  <si>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</si>
  <si>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</si>
  <si>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</si>
  <si>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</si>
  <si>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</si>
  <si>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</si>
  <si>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</si>
  <si>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</si>
  <si>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</si>
  <si>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</si>
  <si>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</si>
  <si>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</si>
  <si>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</si>
  <si>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</si>
  <si>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</si>
  <si>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</si>
  <si>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</si>
  <si>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</si>
  <si>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</si>
  <si>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</si>
  <si>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</si>
  <si>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</si>
  <si>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</si>
  <si>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</si>
  <si>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</si>
  <si>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</si>
  <si>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</si>
  <si>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</si>
  <si>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</si>
  <si>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</si>
  <si>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</si>
  <si>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</si>
  <si>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</si>
  <si>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</si>
  <si>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</si>
  <si>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</si>
  <si>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</si>
  <si>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</si>
  <si>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</si>
  <si>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</si>
  <si>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</si>
  <si>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</si>
  <si>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</si>
  <si>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</si>
  <si>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</si>
  <si>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</si>
  <si>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</si>
  <si>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</si>
  <si>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</si>
  <si>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</si>
  <si>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</si>
  <si>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</si>
  <si>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</si>
  <si>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</si>
  <si>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</si>
  <si>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</si>
  <si>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</si>
  <si>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</si>
  <si>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</si>
  <si>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</si>
  <si>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</si>
  <si>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</si>
  <si>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</si>
  <si>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</si>
  <si>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</si>
  <si>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</si>
  <si>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</si>
  <si>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</si>
  <si>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</si>
  <si>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</si>
  <si>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</si>
  <si>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</si>
  <si>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</si>
  <si>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</si>
  <si>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</si>
  <si>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</si>
  <si>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</si>
  <si>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</si>
  <si>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</si>
  <si>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</si>
  <si>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</si>
  <si>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</si>
  <si>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</si>
  <si>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</si>
  <si>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</si>
  <si>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</si>
  <si>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</si>
  <si>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</si>
  <si>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</si>
  <si>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</si>
  <si>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</si>
  <si>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</si>
  <si>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</si>
  <si>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</si>
  <si>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</si>
  <si>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</si>
  <si>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</si>
  <si>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</si>
  <si>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</si>
  <si>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</si>
  <si>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</si>
  <si>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</si>
  <si>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</si>
  <si>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</si>
  <si>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</si>
  <si>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</si>
  <si>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</si>
  <si>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</si>
  <si>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</si>
  <si>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</si>
  <si>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</si>
  <si>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</si>
  <si>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</si>
  <si>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</si>
  <si>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</si>
  <si>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</si>
  <si>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</si>
  <si>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</si>
  <si>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</si>
  <si>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</si>
  <si>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</si>
  <si>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</si>
  <si>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</si>
  <si>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</si>
  <si>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</si>
  <si>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</si>
  <si>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</si>
  <si>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</si>
  <si>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</si>
  <si>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</si>
  <si>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</si>
  <si>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</si>
  <si>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</si>
  <si>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</si>
  <si>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</si>
  <si>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</si>
  <si>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</si>
  <si>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</si>
  <si>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</si>
  <si>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</si>
  <si>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</si>
  <si>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</si>
  <si>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</si>
  <si>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</si>
  <si>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</si>
  <si>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</si>
  <si>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</si>
  <si>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</si>
  <si>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</si>
  <si>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</si>
  <si>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</si>
  <si>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</si>
  <si>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</si>
  <si>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</si>
  <si>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</si>
  <si>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</si>
  <si>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</si>
  <si>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</si>
  <si>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</si>
  <si>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</si>
  <si>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</si>
  <si>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</si>
  <si>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</si>
  <si>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</si>
  <si>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</si>
  <si>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</si>
  <si>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</si>
  <si>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</si>
  <si>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</si>
  <si>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</si>
  <si>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</si>
  <si>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</si>
  <si>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</si>
  <si>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</si>
  <si>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</si>
  <si>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</si>
  <si>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</si>
  <si>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</si>
  <si>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</si>
  <si>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</si>
  <si>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</si>
  <si>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</si>
  <si>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</si>
  <si>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</si>
  <si>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</si>
  <si>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</si>
  <si>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</si>
  <si>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</si>
  <si>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</si>
  <si>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</si>
  <si>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</si>
  <si>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</si>
  <si>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</si>
  <si>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</si>
  <si>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</si>
  <si>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</si>
  <si>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</si>
  <si>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</si>
  <si>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</si>
  <si>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</si>
  <si>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</si>
  <si>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</si>
  <si>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</si>
  <si>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</si>
  <si>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</si>
  <si>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</si>
  <si>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</si>
  <si>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</si>
  <si>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</si>
  <si>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</si>
  <si>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</si>
  <si>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</si>
  <si>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</si>
  <si>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</si>
  <si>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</si>
  <si>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</si>
  <si>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</si>
  <si>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</si>
  <si>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</si>
  <si>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</si>
  <si>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</si>
  <si>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</si>
  <si>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</si>
  <si>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</si>
  <si>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</si>
  <si>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</si>
  <si>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</si>
  <si>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</si>
  <si>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</si>
  <si>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</si>
  <si>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</si>
  <si>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</si>
  <si>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</si>
  <si>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</si>
  <si>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</si>
  <si>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</si>
  <si>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</si>
  <si>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</si>
  <si>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</si>
  <si>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</si>
  <si>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</si>
  <si>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</si>
  <si>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</si>
  <si>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</si>
  <si>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</si>
  <si>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</si>
  <si>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</si>
  <si>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</si>
  <si>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</si>
  <si>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</si>
  <si>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</si>
  <si>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</si>
  <si>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</si>
  <si>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</si>
  <si>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</si>
  <si>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</si>
  <si>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</si>
  <si>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</si>
  <si>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</si>
  <si>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</si>
  <si>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</si>
  <si>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</si>
  <si>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</si>
  <si>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</si>
  <si>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</si>
  <si>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</si>
  <si>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</si>
  <si>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</si>
  <si>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</si>
  <si>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</si>
  <si>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</si>
  <si>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</si>
  <si>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</si>
  <si>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</si>
  <si>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</si>
  <si>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</si>
  <si>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</si>
  <si>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</si>
  <si>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</si>
  <si>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</si>
  <si>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</si>
  <si>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</si>
  <si>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</si>
  <si>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</si>
  <si>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</si>
  <si>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</si>
  <si>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</si>
  <si>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</si>
  <si>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</si>
  <si>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</si>
  <si>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</si>
  <si>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</si>
  <si>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</si>
  <si>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</si>
  <si>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</si>
  <si>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</si>
  <si>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</si>
  <si>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</si>
  <si>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</si>
  <si>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</si>
  <si>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</si>
  <si>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</si>
  <si>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</si>
  <si>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</si>
  <si>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</si>
  <si>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</si>
  <si>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</si>
  <si>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</si>
  <si>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</si>
  <si>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</si>
  <si>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</si>
  <si>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</si>
  <si>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</si>
  <si>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</si>
  <si>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</si>
  <si>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</si>
  <si>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</si>
  <si>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</si>
  <si>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</si>
  <si>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</si>
  <si>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</si>
  <si>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</si>
  <si>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</si>
  <si>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</si>
  <si>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</si>
  <si>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</si>
  <si>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</si>
  <si>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</si>
  <si>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</si>
  <si>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</si>
  <si>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</si>
  <si>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</si>
  <si>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</si>
  <si>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</si>
  <si>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</si>
  <si>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</si>
  <si>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</si>
  <si>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</si>
  <si>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</si>
  <si>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</si>
  <si>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</si>
  <si>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</si>
  <si>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</si>
  <si>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</si>
  <si>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</si>
  <si>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</si>
  <si>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</si>
  <si>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</si>
  <si>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</si>
  <si>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</si>
  <si>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</si>
  <si>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</si>
  <si>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</si>
  <si>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</si>
  <si>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</si>
  <si>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</si>
  <si>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</si>
  <si>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</si>
  <si>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</si>
  <si>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</si>
  <si>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</si>
  <si>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</si>
  <si>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</si>
  <si>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</si>
  <si>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</si>
  <si>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</si>
  <si>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</si>
  <si>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</si>
  <si>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</si>
  <si>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</si>
  <si>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</si>
  <si>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</si>
  <si>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</si>
  <si>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</si>
  <si>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</si>
  <si>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</si>
  <si>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</si>
  <si>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</si>
  <si>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</si>
  <si>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</si>
  <si>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</si>
  <si>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</si>
  <si>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</si>
  <si>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</si>
  <si>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</si>
  <si>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</si>
  <si>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</si>
  <si>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</si>
  <si>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</si>
  <si>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</si>
  <si>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</si>
  <si>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</si>
  <si>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</si>
  <si>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</si>
  <si>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</si>
  <si>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</si>
  <si>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</si>
  <si>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</si>
  <si>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</si>
  <si>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</si>
  <si>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</si>
  <si>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</si>
  <si>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</si>
  <si>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</si>
  <si>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</si>
  <si>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</si>
  <si>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</si>
  <si>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</si>
  <si>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</si>
  <si>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</si>
  <si>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</si>
  <si>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</si>
  <si>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</si>
  <si>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</si>
  <si>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</si>
  <si>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</si>
  <si>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</si>
  <si>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</si>
  <si>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</si>
  <si>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</si>
  <si>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</si>
  <si>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</si>
  <si>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</si>
  <si>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</si>
  <si>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</si>
  <si>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</si>
  <si>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</si>
  <si>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</si>
  <si>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</si>
  <si>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</si>
  <si>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</si>
  <si>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</si>
  <si>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</si>
  <si>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</si>
  <si>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</si>
  <si>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</si>
  <si>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</si>
  <si>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</si>
  <si>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</si>
  <si>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</si>
  <si>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</si>
  <si>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</si>
  <si>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</si>
  <si>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</si>
  <si>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</si>
  <si>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</si>
  <si>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</si>
  <si>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</si>
  <si>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</si>
  <si>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</si>
  <si>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</si>
  <si>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</si>
  <si>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</si>
  <si>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</si>
  <si>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</si>
  <si>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</si>
  <si>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</si>
  <si>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</si>
  <si>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</si>
  <si>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</si>
  <si>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</si>
  <si>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</si>
  <si>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</si>
  <si>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</si>
  <si>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</si>
  <si>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</si>
  <si>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</si>
  <si>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</si>
  <si>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</si>
  <si>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</si>
  <si>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</si>
  <si>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</si>
  <si>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</si>
  <si>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</si>
  <si>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</si>
  <si>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</si>
  <si>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</si>
  <si>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</si>
  <si>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</si>
  <si>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</si>
  <si>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</si>
  <si>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</si>
  <si>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</si>
  <si>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</si>
  <si>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</si>
  <si>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</si>
  <si>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</si>
  <si>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</si>
  <si>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</si>
  <si>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</si>
  <si>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</si>
  <si>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</si>
  <si>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</si>
  <si>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</si>
  <si>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</si>
  <si>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</si>
  <si>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</si>
  <si>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</si>
  <si>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</si>
  <si>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</si>
  <si>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</si>
  <si>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</si>
  <si>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</si>
  <si>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</si>
  <si>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</si>
  <si>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</si>
  <si>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</si>
  <si>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</si>
  <si>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</si>
  <si>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</si>
  <si>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</si>
  <si>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</si>
  <si>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</si>
  <si>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</si>
  <si>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</si>
  <si>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</si>
  <si>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</si>
  <si>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</si>
  <si>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</si>
  <si>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</si>
  <si>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</si>
  <si>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</si>
  <si>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</si>
  <si>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</si>
  <si>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</si>
  <si>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</si>
  <si>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</si>
  <si>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</si>
  <si>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</si>
  <si>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</si>
  <si>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</si>
  <si>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</si>
  <si>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</si>
  <si>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</si>
  <si>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</si>
  <si>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</si>
  <si>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</si>
  <si>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</si>
  <si>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</si>
  <si>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</si>
  <si>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</si>
  <si>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</si>
  <si>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</si>
  <si>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</si>
  <si>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</si>
  <si>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</si>
  <si>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</si>
  <si>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</si>
  <si>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</si>
  <si>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</si>
  <si>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</si>
  <si>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</si>
  <si>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</si>
  <si>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</si>
  <si>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</si>
  <si>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</si>
  <si>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</si>
  <si>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</si>
  <si>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</si>
  <si>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</si>
  <si>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</si>
  <si>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</si>
  <si>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</si>
  <si>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</si>
  <si>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</si>
  <si>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</si>
  <si>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</si>
  <si>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</si>
  <si>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</si>
  <si>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</si>
  <si>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</si>
  <si>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</si>
  <si>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</si>
  <si>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</si>
  <si>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</si>
  <si>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</si>
  <si>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</si>
  <si>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</si>
  <si>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</si>
  <si>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</si>
  <si>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</si>
  <si>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</si>
  <si>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</si>
  <si>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</si>
  <si>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</si>
  <si>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</si>
  <si>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</si>
  <si>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</si>
  <si>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</si>
  <si>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</si>
  <si>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</si>
  <si>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</si>
  <si>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</si>
  <si>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</si>
  <si>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</si>
  <si>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</si>
  <si>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</si>
  <si>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</si>
  <si>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</si>
  <si>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</si>
  <si>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</si>
  <si>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</si>
  <si>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</si>
  <si>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</si>
  <si>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</si>
  <si>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</si>
  <si>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</si>
  <si>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</si>
  <si>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</si>
  <si>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</si>
  <si>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</si>
  <si>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</si>
  <si>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</si>
  <si>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</si>
  <si>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</si>
  <si>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</si>
  <si>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</si>
  <si>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</si>
  <si>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</si>
  <si>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</si>
  <si>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</si>
  <si>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</si>
  <si>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</si>
  <si>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</si>
  <si>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</si>
  <si>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</si>
  <si>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</si>
  <si>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</si>
  <si>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</si>
  <si>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</si>
  <si>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</si>
  <si>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</si>
  <si>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</si>
  <si>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</si>
  <si>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</si>
  <si>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</si>
  <si>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</si>
  <si>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</si>
  <si>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</si>
  <si>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</si>
  <si>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</si>
  <si>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</si>
  <si>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</si>
  <si>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</si>
  <si>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</si>
  <si>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</si>
  <si>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</si>
  <si>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</si>
  <si>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</si>
  <si>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</si>
  <si>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</si>
  <si>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</si>
  <si>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</si>
  <si>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</si>
  <si>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</si>
  <si>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</si>
  <si>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</si>
  <si>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</si>
  <si>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</si>
  <si>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</si>
  <si>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</si>
  <si>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</si>
  <si>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</si>
  <si>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</si>
  <si>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</si>
  <si>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</si>
  <si>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</si>
  <si>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</si>
  <si>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</si>
  <si>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</si>
  <si>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</si>
  <si>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</si>
  <si>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</si>
  <si>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</si>
  <si>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</si>
  <si>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</si>
  <si>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</si>
  <si>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</si>
  <si>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</si>
  <si>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</si>
  <si>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</si>
  <si>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</si>
  <si>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</si>
  <si>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</si>
  <si>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</si>
  <si>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</si>
  <si>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</si>
  <si>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</si>
  <si>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</si>
  <si>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</si>
  <si>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</si>
  <si>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</si>
  <si>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</si>
  <si>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</si>
  <si>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</si>
  <si>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</si>
  <si>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</si>
  <si>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</si>
  <si>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</si>
  <si>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</si>
  <si>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</si>
  <si>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</si>
  <si>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</si>
  <si>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</si>
  <si>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</si>
  <si>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</si>
  <si>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</si>
  <si>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</si>
  <si>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</si>
  <si>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</si>
  <si>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</si>
  <si>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</si>
  <si>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</si>
  <si>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</si>
  <si>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</si>
  <si>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</si>
  <si>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</si>
  <si>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</si>
  <si>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</si>
  <si>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</si>
  <si>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</si>
  <si>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</si>
  <si>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</si>
  <si>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</si>
  <si>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</si>
  <si>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</si>
  <si>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</si>
  <si>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</si>
  <si>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</si>
  <si>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</si>
  <si>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</si>
  <si>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</si>
  <si>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</si>
  <si>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</si>
  <si>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</si>
  <si>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</si>
  <si>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</si>
  <si>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</si>
  <si>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</si>
  <si>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</si>
  <si>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</si>
  <si>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</si>
  <si>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</si>
  <si>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</si>
  <si>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</si>
  <si>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</si>
  <si>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</si>
  <si>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</si>
  <si>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</si>
  <si>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</si>
  <si>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</si>
  <si>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</si>
  <si>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</si>
  <si>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</si>
  <si>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</si>
  <si>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</si>
  <si>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</si>
  <si>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</si>
  <si>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</si>
  <si>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</si>
  <si>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</si>
  <si>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</si>
  <si>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</si>
  <si>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</si>
  <si>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</si>
  <si>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</si>
  <si>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</si>
  <si>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</si>
  <si>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</si>
  <si>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</si>
  <si>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</si>
  <si>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</si>
  <si>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</si>
  <si>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</si>
  <si>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</si>
  <si>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</si>
  <si>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</si>
  <si>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</si>
  <si>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</si>
  <si>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</si>
  <si>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</si>
  <si>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</si>
  <si>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</si>
  <si>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</si>
  <si>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</si>
  <si>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</si>
  <si>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</si>
  <si>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</si>
  <si>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</si>
  <si>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</si>
  <si>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</si>
  <si>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</si>
  <si>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</si>
  <si>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</si>
  <si>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</si>
  <si>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</si>
  <si>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</si>
  <si>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</si>
  <si>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</si>
  <si>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</si>
  <si>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</si>
  <si>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</si>
  <si>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</si>
  <si>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</si>
  <si>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</si>
  <si>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</si>
  <si>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</si>
  <si>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</si>
  <si>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</si>
  <si>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</si>
  <si>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</si>
  <si>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</si>
  <si>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</si>
  <si>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</si>
  <si>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</si>
  <si>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</si>
  <si>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</si>
  <si>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</si>
  <si>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</si>
  <si>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</si>
  <si>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</si>
  <si>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</si>
  <si>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</si>
  <si>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</si>
  <si>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</si>
  <si>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</si>
  <si>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</si>
  <si>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</si>
  <si>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</si>
  <si>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</si>
  <si>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</si>
  <si>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</si>
  <si>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</si>
  <si>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</si>
  <si>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</si>
  <si>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</si>
  <si>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</si>
  <si>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</si>
  <si>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</si>
  <si>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</si>
  <si>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</si>
  <si>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</si>
  <si>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</si>
  <si>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</si>
  <si>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</si>
  <si>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</si>
  <si>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</si>
  <si>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</si>
  <si>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</si>
  <si>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</si>
  <si>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</si>
  <si>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</si>
  <si>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</si>
  <si>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</si>
  <si>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</si>
  <si>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</si>
  <si>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</si>
  <si>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</si>
  <si>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</si>
  <si>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</si>
  <si>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</si>
  <si>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</si>
  <si>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</si>
  <si>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</si>
  <si>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</si>
  <si>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</si>
  <si>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</si>
  <si>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</si>
  <si>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</si>
  <si>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</si>
  <si>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</si>
  <si>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</si>
  <si>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</si>
  <si>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</si>
  <si>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</si>
  <si>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</si>
  <si>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</si>
  <si>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</si>
  <si>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</si>
  <si>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</si>
  <si>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</si>
  <si>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</si>
  <si>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</si>
  <si>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</si>
  <si>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</si>
  <si>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</si>
  <si>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</si>
  <si>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</si>
  <si>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</si>
  <si>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</si>
  <si>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</si>
  <si>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</si>
  <si>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</si>
  <si>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</si>
  <si>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</si>
  <si>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</si>
  <si>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</si>
  <si>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</si>
  <si>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</si>
  <si>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</si>
  <si>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</si>
  <si>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</si>
  <si>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</si>
  <si>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</si>
  <si>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</si>
  <si>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</si>
  <si>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</si>
  <si>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</si>
  <si>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</si>
  <si>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</si>
  <si>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</si>
  <si>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</si>
  <si>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</si>
  <si>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</si>
  <si>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</si>
  <si>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</si>
  <si>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</si>
  <si>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</si>
  <si>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</si>
  <si>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</si>
  <si>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</si>
  <si>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</si>
  <si>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</si>
  <si>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</si>
  <si>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</si>
  <si>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</si>
  <si>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</si>
  <si>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</si>
  <si>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</si>
  <si>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</si>
  <si>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</si>
  <si>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</si>
  <si>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</si>
  <si>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</si>
  <si>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</si>
  <si>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</si>
  <si>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</si>
  <si>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</si>
  <si>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</si>
  <si>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</si>
  <si>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</si>
  <si>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</si>
  <si>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</si>
  <si>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</si>
  <si>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</si>
  <si>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</si>
  <si>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</si>
  <si>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</si>
  <si>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</si>
  <si>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</si>
  <si>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</si>
  <si>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</si>
  <si>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</si>
  <si>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</si>
  <si>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</si>
  <si>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</si>
  <si>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</si>
  <si>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</si>
  <si>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</si>
  <si>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</si>
  <si>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</si>
  <si>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</si>
  <si>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</si>
  <si>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</si>
  <si>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</si>
  <si>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</si>
  <si>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</si>
  <si>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</si>
  <si>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</si>
  <si>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</si>
  <si>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</si>
  <si>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</si>
  <si>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</si>
  <si>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</si>
  <si>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</si>
  <si>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</si>
  <si>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</si>
  <si>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</si>
  <si>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</si>
  <si>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</si>
  <si>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</si>
  <si>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</si>
  <si>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</si>
  <si>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</si>
  <si>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</si>
  <si>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</si>
  <si>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</si>
  <si>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</si>
  <si>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</si>
  <si>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</si>
  <si>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</si>
  <si>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</si>
  <si>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</si>
  <si>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</si>
  <si>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</si>
  <si>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</si>
  <si>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</si>
  <si>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</si>
  <si>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</si>
  <si>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</si>
  <si>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</si>
  <si>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</si>
  <si>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</si>
  <si>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</si>
  <si>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</si>
  <si>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</si>
  <si>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</si>
  <si>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</si>
  <si>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</si>
  <si>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</si>
  <si>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</si>
  <si>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</si>
  <si>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</si>
  <si>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</si>
  <si>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</si>
  <si>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</si>
  <si>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</si>
  <si>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</si>
  <si>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</si>
  <si>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</si>
  <si>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</si>
  <si>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</si>
  <si>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</si>
  <si>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</si>
  <si>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</si>
  <si>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</si>
  <si>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</si>
  <si>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</si>
  <si>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</si>
  <si>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</si>
  <si>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</si>
  <si>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</si>
  <si>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</si>
  <si>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</si>
  <si>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</si>
  <si>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</si>
  <si>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</si>
  <si>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</si>
  <si>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</si>
  <si>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</si>
  <si>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</si>
  <si>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</si>
  <si>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</si>
  <si>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</si>
  <si>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</si>
  <si>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</si>
  <si>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</si>
  <si>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</si>
  <si>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</si>
  <si>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</si>
  <si>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</si>
  <si>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</si>
  <si>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</si>
  <si>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</si>
  <si>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</si>
  <si>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</si>
  <si>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</si>
  <si>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</si>
  <si>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</si>
  <si>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</si>
  <si>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</si>
  <si>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</si>
  <si>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</si>
  <si>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</si>
  <si>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</si>
  <si>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</si>
  <si>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</si>
  <si>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</si>
  <si>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</si>
  <si>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</si>
  <si>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</si>
  <si>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</si>
  <si>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</si>
  <si>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</si>
  <si>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</si>
  <si>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</si>
  <si>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</si>
  <si>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</si>
  <si>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</si>
  <si>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</si>
  <si>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</si>
  <si>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</si>
  <si>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</si>
  <si>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</si>
  <si>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</si>
  <si>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</si>
  <si>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</si>
  <si>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</si>
  <si>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</si>
  <si>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</si>
  <si>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</si>
  <si>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</si>
  <si>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</si>
  <si>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</si>
  <si>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</si>
  <si>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</si>
  <si>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</si>
  <si>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</si>
  <si>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</si>
  <si>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</si>
  <si>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</si>
  <si>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</si>
  <si>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</si>
  <si>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</si>
  <si>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</si>
  <si>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</si>
  <si>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</si>
  <si>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</si>
  <si>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</si>
  <si>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</si>
  <si>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</si>
  <si>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</si>
  <si>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</si>
  <si>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</si>
  <si>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</si>
  <si>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</si>
  <si>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</si>
  <si>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</si>
  <si>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</si>
  <si>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</si>
  <si>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</si>
  <si>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</si>
  <si>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</si>
  <si>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</si>
  <si>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</si>
  <si>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</si>
  <si>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</si>
  <si>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</si>
  <si>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</si>
  <si>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</si>
  <si>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</si>
  <si>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</si>
  <si>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</si>
  <si>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</si>
  <si>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</si>
  <si>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</si>
  <si>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</si>
  <si>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</si>
  <si>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</si>
  <si>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</si>
  <si>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</si>
  <si>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</si>
  <si>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</si>
  <si>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</si>
  <si>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</si>
  <si>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</si>
  <si>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</si>
  <si>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</si>
  <si>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</si>
  <si>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</si>
  <si>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</si>
  <si>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</si>
  <si>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</si>
  <si>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</si>
  <si>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</si>
  <si>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</si>
  <si>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</si>
  <si>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</si>
  <si>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</si>
  <si>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</si>
  <si>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</si>
  <si>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</si>
  <si>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</si>
  <si>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</si>
  <si>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</si>
  <si>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</si>
  <si>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</si>
  <si>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</si>
  <si>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</si>
  <si>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</si>
  <si>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</si>
  <si>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</si>
  <si>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</si>
  <si>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</si>
  <si>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</si>
  <si>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</si>
  <si>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</si>
  <si>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</si>
  <si>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</si>
  <si>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</si>
  <si>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</si>
  <si>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</si>
  <si>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</si>
  <si>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</si>
  <si>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</si>
  <si>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</si>
  <si>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</si>
  <si>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</si>
  <si>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</si>
  <si>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</si>
  <si>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</si>
  <si>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</si>
  <si>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</si>
  <si>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</si>
  <si>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</si>
  <si>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</si>
  <si>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</si>
  <si>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</si>
  <si>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</si>
  <si>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</si>
  <si>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</si>
  <si>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</si>
  <si>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</si>
  <si>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</si>
  <si>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</si>
  <si>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</si>
  <si>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</si>
  <si>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</si>
  <si>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</si>
  <si>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</si>
  <si>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</si>
  <si>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</si>
  <si>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</si>
  <si>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</si>
  <si>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</si>
  <si>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</si>
  <si>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</si>
  <si>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</si>
  <si>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</si>
  <si>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</si>
  <si>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</si>
  <si>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</si>
  <si>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</si>
  <si>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</si>
  <si>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</si>
  <si>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</si>
  <si>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</si>
  <si>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</si>
  <si>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</si>
  <si>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</si>
  <si>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</si>
  <si>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</si>
  <si>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</si>
  <si>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</si>
  <si>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</si>
  <si>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</si>
  <si>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</si>
  <si>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</si>
  <si>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</si>
  <si>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</si>
  <si>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</si>
  <si>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</si>
  <si>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</si>
  <si>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</si>
  <si>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</si>
  <si>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</si>
  <si>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</si>
  <si>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</si>
  <si>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</si>
  <si>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</si>
  <si>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</si>
  <si>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</si>
  <si>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</si>
  <si>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</si>
  <si>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</si>
  <si>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</si>
  <si>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</si>
  <si>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</si>
  <si>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</si>
  <si>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</si>
  <si>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</si>
  <si>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</si>
  <si>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</si>
  <si>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</si>
  <si>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</si>
  <si>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</si>
  <si>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</si>
  <si>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</si>
  <si>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</si>
  <si>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</si>
  <si>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</si>
  <si>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</si>
  <si>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</si>
  <si>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</si>
  <si>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</si>
  <si>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</si>
  <si>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</si>
  <si>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</si>
  <si>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</si>
  <si>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</si>
  <si>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</si>
  <si>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</si>
  <si>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</si>
  <si>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</si>
  <si>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</si>
  <si>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</si>
  <si>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</si>
  <si>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</si>
  <si>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</si>
  <si>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</si>
  <si>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</si>
  <si>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</si>
  <si>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</si>
  <si>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</si>
  <si>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</si>
  <si>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</si>
  <si>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</si>
  <si>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</si>
  <si>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</si>
  <si>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</si>
  <si>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</si>
  <si>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</si>
  <si>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</si>
  <si>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</si>
  <si>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</si>
  <si>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</si>
  <si>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</si>
  <si>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</si>
  <si>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</si>
  <si>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</si>
  <si>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</si>
  <si>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</si>
  <si>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</si>
  <si>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</si>
  <si>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</si>
  <si>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</si>
  <si>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</si>
  <si>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</si>
  <si>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</si>
  <si>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</si>
  <si>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</si>
  <si>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</si>
  <si>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</si>
  <si>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</si>
  <si>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</si>
  <si>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</si>
  <si>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</si>
  <si>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</si>
  <si>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</si>
  <si>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</si>
  <si>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</si>
  <si>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</si>
  <si>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</si>
  <si>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</si>
  <si>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</si>
  <si>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</si>
  <si>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</si>
  <si>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</si>
  <si>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</si>
  <si>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</si>
  <si>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</si>
  <si>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</si>
  <si>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</si>
  <si>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</si>
  <si>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</si>
  <si>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</si>
  <si>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</si>
  <si>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</si>
  <si>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</si>
  <si>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</si>
  <si>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</si>
  <si>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</si>
  <si>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</si>
  <si>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</si>
  <si>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</si>
  <si>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</si>
  <si>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</si>
  <si>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</si>
  <si>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</si>
  <si>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</si>
  <si>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</si>
  <si>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</si>
  <si>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</si>
  <si>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</si>
  <si>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</si>
  <si>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</si>
  <si>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</si>
  <si>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</si>
  <si>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</si>
  <si>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</si>
  <si>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</si>
  <si>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</si>
  <si>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</si>
  <si>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</si>
  <si>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</si>
  <si>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</si>
  <si>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</si>
  <si>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</si>
  <si>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</si>
  <si>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</si>
  <si>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</si>
  <si>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</si>
  <si>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</si>
  <si>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</si>
  <si>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</si>
  <si>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</si>
  <si>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</si>
  <si>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</si>
  <si>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</si>
  <si>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</si>
  <si>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</si>
  <si>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</si>
  <si>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</si>
  <si>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</si>
  <si>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</si>
  <si>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</si>
  <si>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</si>
  <si>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</si>
  <si>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</si>
  <si>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</si>
  <si>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</si>
  <si>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</si>
  <si>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</si>
  <si>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</si>
  <si>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</si>
  <si>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</si>
  <si>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</si>
  <si>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</si>
  <si>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</si>
  <si>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</si>
  <si>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</si>
  <si>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</si>
  <si>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</si>
  <si>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</si>
  <si>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</si>
  <si>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</si>
  <si>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</si>
  <si>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</si>
  <si>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</si>
  <si>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</si>
  <si>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</si>
  <si>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</si>
  <si>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</si>
  <si>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</si>
  <si>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</si>
  <si>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</si>
  <si>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</si>
  <si>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</si>
  <si>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</si>
  <si>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</si>
  <si>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</si>
  <si>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</si>
  <si>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</si>
  <si>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</si>
  <si>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</si>
  <si>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</si>
  <si>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</si>
  <si>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</si>
  <si>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</si>
  <si>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</si>
  <si>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</si>
  <si>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</si>
  <si>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</si>
  <si>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</si>
  <si>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</si>
  <si>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</si>
  <si>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</si>
  <si>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</si>
  <si>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</si>
  <si>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</si>
  <si>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</si>
  <si>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</si>
  <si>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</si>
  <si>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</si>
  <si>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</si>
  <si>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</si>
  <si>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</si>
  <si>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</si>
  <si>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</si>
  <si>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</si>
  <si>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</si>
  <si>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</si>
  <si>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</si>
  <si>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</si>
  <si>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</si>
  <si>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</si>
  <si>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</si>
  <si>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</si>
  <si>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</si>
  <si>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</si>
  <si>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</si>
  <si>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</si>
  <si>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</si>
  <si>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</si>
  <si>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</si>
  <si>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</si>
  <si>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</si>
  <si>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</si>
  <si>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</si>
  <si>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</si>
  <si>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</si>
  <si>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</si>
  <si>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</si>
  <si>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</si>
  <si>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</si>
  <si>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</si>
  <si>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</si>
  <si>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</si>
  <si>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</si>
  <si>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</si>
  <si>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</si>
  <si>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</si>
  <si>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</si>
  <si>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</si>
  <si>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</si>
  <si>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</si>
  <si>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</si>
  <si>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</si>
  <si>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</si>
  <si>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</si>
  <si>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</si>
  <si>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</si>
  <si>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</si>
  <si>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</si>
  <si>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</si>
  <si>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</si>
  <si>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</si>
  <si>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</si>
  <si>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</si>
  <si>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</si>
  <si>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</si>
  <si>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</si>
  <si>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</si>
  <si>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</si>
  <si>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</si>
  <si>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</si>
  <si>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</si>
  <si>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</si>
  <si>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</si>
  <si>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</si>
  <si>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</si>
  <si>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</si>
  <si>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</si>
  <si>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</si>
  <si>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</si>
  <si>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</si>
  <si>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</si>
  <si>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</si>
  <si>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</si>
  <si>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</si>
  <si>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</si>
  <si>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</si>
  <si>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</si>
  <si>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</si>
  <si>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</si>
  <si>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</si>
  <si>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</si>
  <si>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</si>
  <si>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</si>
  <si>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</si>
  <si>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</si>
  <si>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</si>
  <si>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</si>
  <si>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</si>
  <si>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</si>
  <si>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</si>
  <si>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</si>
  <si>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</si>
  <si>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</si>
  <si>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</si>
  <si>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</si>
  <si>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</si>
  <si>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</si>
  <si>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</si>
  <si>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</si>
  <si>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</si>
  <si>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</si>
  <si>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</si>
  <si>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</si>
  <si>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</si>
  <si>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</si>
  <si>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</si>
  <si>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</si>
  <si>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</si>
  <si>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</si>
  <si>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</si>
  <si>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</si>
  <si>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</si>
  <si>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</si>
  <si>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</si>
  <si>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</si>
  <si>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</si>
  <si>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</si>
  <si>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</si>
  <si>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</si>
  <si>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</si>
  <si>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</si>
  <si>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</si>
  <si>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</si>
  <si>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</si>
  <si>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</si>
  <si>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</si>
  <si>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</si>
  <si>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</si>
  <si>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</si>
  <si>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</si>
  <si>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</si>
  <si>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</si>
  <si>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</si>
  <si>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</si>
  <si>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</si>
  <si>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</si>
  <si>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</si>
  <si>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</si>
  <si>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</si>
  <si>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</si>
  <si>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</si>
  <si>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</si>
  <si>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</si>
  <si>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</si>
  <si>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</si>
  <si>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</si>
  <si>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</si>
  <si>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</si>
  <si>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</si>
  <si>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</si>
  <si>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</si>
  <si>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</si>
  <si>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</si>
  <si>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</si>
  <si>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</si>
  <si>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</si>
  <si>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</si>
  <si>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</si>
  <si>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</si>
  <si>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</si>
  <si>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</si>
  <si>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</si>
  <si>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</si>
  <si>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</si>
  <si>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</si>
  <si>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</si>
  <si>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</si>
  <si>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</si>
  <si>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</si>
  <si>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</si>
  <si>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</si>
  <si>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</si>
  <si>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</si>
  <si>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</si>
  <si>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</si>
  <si>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</si>
  <si>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</si>
  <si>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</si>
  <si>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</si>
  <si>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</si>
  <si>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</si>
  <si>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</si>
  <si>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</si>
  <si>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</si>
  <si>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</si>
  <si>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</si>
  <si>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</si>
  <si>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</si>
  <si>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</si>
  <si>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</si>
  <si>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</si>
  <si>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</si>
  <si>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</si>
  <si>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</si>
  <si>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</si>
  <si>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</si>
  <si>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</si>
  <si>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</si>
  <si>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</si>
  <si>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</si>
  <si>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</si>
  <si>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</si>
  <si>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</si>
  <si>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</si>
  <si>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</si>
  <si>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</si>
  <si>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</si>
  <si>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</si>
  <si>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</si>
  <si>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</si>
  <si>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</si>
  <si>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</si>
  <si>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</si>
  <si>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</si>
  <si>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</si>
  <si>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</si>
  <si>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</si>
  <si>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</si>
  <si>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</si>
  <si>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</si>
  <si>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</si>
  <si>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</si>
  <si>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</si>
  <si>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</si>
  <si>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</si>
  <si>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</si>
  <si>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</si>
  <si>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</si>
  <si>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</si>
  <si>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</si>
  <si>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</si>
  <si>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</si>
  <si>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</si>
  <si>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</si>
  <si>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</si>
  <si>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</si>
  <si>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</si>
  <si>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</si>
  <si>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</si>
  <si>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</si>
  <si>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</si>
  <si>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</si>
  <si>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</si>
  <si>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</si>
  <si>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</si>
  <si>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</si>
  <si>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</si>
  <si>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</si>
  <si>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</si>
  <si>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</si>
  <si>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</si>
  <si>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</si>
  <si>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</si>
  <si>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</si>
  <si>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</si>
  <si>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</si>
  <si>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</si>
  <si>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</si>
  <si>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</si>
  <si>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</si>
  <si>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</si>
  <si>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</si>
  <si>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</si>
  <si>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</si>
  <si>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</si>
  <si>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</si>
  <si>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</si>
  <si>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</si>
  <si>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</si>
  <si>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</si>
  <si>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</si>
  <si>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</si>
  <si>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</si>
  <si>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</si>
  <si>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</si>
  <si>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</si>
  <si>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</si>
  <si>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</si>
  <si>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</si>
  <si>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</si>
  <si>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</si>
  <si>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</si>
  <si>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</si>
  <si>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</si>
  <si>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</si>
  <si>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</si>
  <si>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</si>
  <si>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</si>
  <si>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</si>
  <si>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</si>
  <si>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</si>
  <si>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</si>
  <si>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</si>
  <si>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</si>
  <si>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</si>
  <si>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</si>
  <si>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</si>
  <si>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</si>
  <si>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</si>
  <si>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</si>
  <si>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</si>
  <si>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</si>
  <si>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</si>
  <si>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</si>
  <si>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</si>
  <si>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</si>
  <si>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</si>
  <si>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</si>
  <si>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</si>
  <si>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</si>
  <si>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</si>
  <si>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</si>
  <si>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</si>
  <si>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</si>
  <si>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</si>
  <si>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</si>
  <si>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</si>
  <si>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</si>
  <si>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</si>
  <si>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</si>
  <si>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</si>
  <si>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</si>
  <si>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</si>
  <si>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</si>
  <si>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</si>
  <si>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</si>
  <si>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</si>
  <si>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</si>
  <si>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</si>
  <si>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</si>
  <si>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</si>
  <si>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</si>
  <si>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</si>
  <si>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</si>
  <si>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</si>
  <si>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</si>
  <si>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</si>
  <si>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</si>
  <si>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</si>
  <si>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</si>
  <si>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</si>
  <si>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</si>
  <si>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</si>
  <si>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</si>
  <si>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</si>
  <si>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</si>
  <si>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</si>
  <si>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</si>
  <si>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</si>
  <si>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</si>
  <si>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</si>
  <si>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</si>
  <si>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</si>
  <si>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</si>
  <si>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</si>
  <si>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</si>
  <si>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</si>
  <si>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</si>
  <si>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</si>
  <si>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</si>
  <si>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</si>
  <si>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</si>
  <si>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</si>
  <si>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</si>
  <si>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</si>
  <si>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</si>
  <si>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</si>
  <si>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</si>
  <si>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</si>
  <si>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</si>
  <si>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</si>
  <si>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</si>
  <si>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</si>
  <si>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</si>
  <si>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</si>
  <si>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</si>
  <si>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</si>
  <si>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</si>
  <si>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</si>
  <si>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</si>
  <si>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</si>
  <si>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</si>
  <si>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</si>
  <si>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</si>
  <si>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</si>
  <si>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</si>
  <si>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</si>
  <si>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</si>
  <si>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</si>
  <si>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</si>
  <si>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</si>
  <si>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</si>
  <si>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</si>
  <si>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</si>
  <si>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</si>
  <si>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</si>
  <si>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</si>
  <si>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</si>
  <si>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</si>
  <si>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</si>
  <si>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</si>
  <si>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</si>
  <si>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</si>
  <si>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</si>
  <si>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</si>
  <si>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</si>
  <si>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</si>
  <si>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</si>
  <si>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</si>
  <si>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</si>
  <si>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</si>
  <si>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</si>
  <si>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</si>
  <si>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</si>
  <si>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</si>
  <si>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</si>
  <si>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</si>
  <si>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</si>
  <si>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</si>
  <si>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</si>
  <si>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</si>
  <si>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</si>
  <si>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</si>
  <si>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</si>
  <si>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</si>
  <si>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</si>
  <si>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</si>
  <si>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</si>
  <si>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</si>
  <si>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</si>
  <si>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</si>
  <si>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</si>
  <si>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</si>
  <si>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</si>
  <si>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</si>
  <si>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</si>
  <si>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</si>
  <si>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</si>
  <si>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</si>
  <si>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</si>
  <si>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</si>
  <si>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</si>
  <si>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</si>
  <si>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</si>
  <si>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</si>
  <si>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</si>
  <si>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</si>
  <si>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</si>
  <si>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</si>
  <si>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</si>
  <si>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</si>
  <si>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</si>
  <si>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</si>
  <si>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</si>
  <si>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</si>
  <si>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</si>
  <si>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</si>
  <si>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</si>
  <si>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</si>
  <si>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</si>
  <si>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</si>
  <si>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</si>
  <si>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</si>
  <si>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</si>
  <si>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</si>
  <si>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</si>
  <si>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</si>
  <si>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</si>
  <si>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</si>
  <si>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</si>
  <si>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</si>
  <si>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</si>
  <si>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</si>
  <si>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</si>
  <si>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</si>
  <si>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</si>
  <si>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</si>
  <si>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</si>
  <si>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</si>
  <si>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</si>
  <si>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</si>
  <si>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</si>
  <si>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</si>
  <si>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</si>
  <si>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</si>
  <si>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</si>
  <si>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</si>
  <si>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</si>
  <si>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</si>
  <si>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</si>
  <si>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</si>
  <si>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</si>
  <si>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</si>
  <si>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</si>
  <si>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</si>
  <si>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</si>
  <si>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</si>
  <si>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</si>
  <si>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</si>
  <si>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</si>
  <si>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</si>
  <si>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</si>
  <si>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</si>
  <si>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</si>
  <si>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</si>
  <si>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</si>
  <si>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</si>
  <si>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</si>
  <si>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</si>
  <si>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</si>
  <si>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</si>
  <si>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</si>
  <si>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</si>
  <si>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</si>
  <si>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</si>
  <si>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</si>
  <si>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</si>
  <si>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</si>
  <si>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</si>
  <si>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</si>
  <si>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</si>
  <si>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</si>
  <si>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</si>
  <si>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</si>
  <si>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</si>
  <si>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</si>
  <si>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</si>
  <si>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</si>
  <si>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</si>
  <si>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</si>
  <si>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</si>
  <si>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</si>
  <si>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</si>
  <si>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</si>
  <si>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</si>
  <si>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</si>
  <si>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</si>
  <si>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</si>
  <si>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</si>
  <si>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</si>
  <si>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</si>
  <si>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</si>
  <si>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</si>
  <si>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</si>
  <si>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</si>
  <si>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</si>
  <si>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</si>
  <si>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</si>
  <si>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</si>
  <si>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</si>
  <si>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</si>
  <si>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</si>
  <si>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</si>
  <si>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</si>
  <si>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</si>
  <si>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</si>
  <si>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</si>
  <si>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</si>
  <si>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</si>
  <si>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</si>
  <si>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</si>
  <si>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</si>
  <si>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</si>
  <si>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</si>
  <si>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</si>
  <si>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</si>
  <si>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</si>
  <si>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</si>
  <si>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</si>
  <si>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</si>
  <si>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</si>
  <si>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</si>
  <si>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</si>
  <si>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</si>
  <si>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</si>
  <si>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</si>
  <si>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</si>
  <si>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</si>
  <si>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</si>
  <si>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</si>
  <si>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</si>
  <si>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</si>
  <si>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</si>
  <si>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</si>
  <si>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</si>
  <si>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</si>
  <si>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</si>
  <si>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</si>
  <si>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</si>
  <si>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</si>
  <si>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</si>
  <si>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</si>
  <si>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</si>
  <si>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</si>
  <si>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</si>
  <si>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</si>
  <si>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</si>
  <si>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</si>
  <si>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</si>
  <si>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</si>
  <si>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</si>
  <si>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</si>
  <si>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</si>
  <si>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</si>
  <si>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</si>
  <si>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</si>
  <si>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</si>
  <si>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</si>
  <si>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</si>
  <si>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</si>
  <si>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</si>
  <si>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</si>
  <si>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</si>
  <si>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</si>
  <si>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</si>
  <si>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</si>
  <si>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</si>
  <si>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</si>
  <si>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</si>
  <si>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</si>
  <si>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</si>
  <si>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</si>
  <si>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</si>
  <si>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</si>
  <si>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</si>
  <si>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</si>
  <si>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</si>
  <si>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</si>
  <si>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</si>
  <si>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</si>
  <si>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</si>
  <si>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</si>
  <si>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</si>
  <si>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</si>
  <si>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</si>
  <si>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</si>
  <si>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</si>
  <si>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</si>
  <si>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</si>
  <si>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</si>
  <si>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</si>
  <si>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</si>
  <si>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</si>
  <si>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</si>
  <si>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</si>
  <si>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</si>
  <si>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</si>
  <si>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</si>
  <si>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</si>
  <si>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</si>
  <si>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</si>
  <si>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</si>
  <si>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</si>
  <si>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</si>
  <si>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</si>
  <si>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</si>
  <si>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</si>
  <si>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</si>
  <si>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</si>
  <si>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</si>
  <si>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</si>
  <si>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</si>
  <si>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</si>
  <si>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</si>
  <si>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</si>
  <si>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</si>
  <si>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</si>
  <si>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</si>
  <si>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</si>
  <si>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</si>
  <si>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</si>
  <si>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</si>
  <si>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</si>
  <si>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</si>
  <si>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</si>
  <si>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</si>
  <si>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</si>
  <si>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</si>
  <si>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</si>
  <si>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</si>
  <si>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</si>
  <si>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</si>
  <si>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</si>
  <si>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</si>
  <si>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</si>
  <si>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</si>
  <si>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</si>
  <si>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</si>
  <si>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</si>
  <si>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</si>
  <si>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</si>
  <si>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</si>
  <si>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</si>
  <si>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</si>
  <si>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</si>
  <si>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</si>
  <si>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</si>
  <si>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</si>
  <si>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</si>
  <si>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</si>
  <si>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</si>
  <si>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</si>
  <si>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</si>
  <si>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</si>
  <si>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</si>
  <si>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</si>
  <si>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</si>
  <si>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</si>
  <si>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</si>
  <si>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</si>
  <si>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</si>
  <si>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</si>
  <si>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</si>
  <si>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</si>
  <si>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</si>
  <si>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</si>
  <si>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</si>
  <si>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</si>
  <si>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</si>
  <si>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</si>
  <si>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</si>
  <si>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</si>
  <si>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</si>
  <si>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</si>
  <si>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</si>
  <si>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</si>
  <si>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</si>
  <si>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</si>
  <si>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</si>
  <si>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</si>
  <si>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</si>
  <si>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</si>
  <si>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</si>
  <si>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</si>
  <si>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</si>
  <si>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</si>
  <si>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</si>
  <si>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</si>
  <si>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</si>
  <si>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</si>
  <si>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</si>
  <si>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</si>
  <si>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</si>
  <si>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</si>
  <si>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</si>
  <si>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</si>
  <si>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</si>
  <si>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</si>
  <si>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</si>
  <si>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</si>
  <si>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</si>
  <si>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</si>
  <si>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</si>
  <si>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</si>
  <si>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</si>
  <si>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</si>
  <si>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</si>
  <si>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</si>
  <si>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</si>
  <si>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</si>
  <si>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</si>
  <si>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</si>
  <si>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</si>
  <si>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</si>
  <si>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</si>
  <si>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</si>
  <si>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</si>
  <si>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</si>
  <si>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</si>
  <si>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</si>
  <si>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</si>
  <si>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</si>
  <si>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</si>
  <si>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</si>
  <si>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</si>
  <si>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</si>
  <si>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</si>
  <si>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</si>
  <si>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</si>
  <si>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</si>
  <si>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</si>
  <si>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</si>
  <si>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</si>
  <si>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</si>
  <si>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</si>
  <si>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</si>
  <si>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</si>
  <si>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</si>
  <si>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</si>
  <si>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</si>
  <si>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</si>
  <si>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</si>
  <si>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</si>
  <si>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</si>
  <si>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</si>
  <si>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</si>
  <si>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</si>
  <si>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</si>
  <si>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</si>
  <si>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</si>
  <si>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</si>
  <si>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</si>
  <si>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</si>
  <si>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</si>
  <si>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</si>
  <si>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</si>
  <si>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</si>
  <si>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</si>
  <si>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</si>
  <si>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</si>
  <si>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</si>
  <si>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</si>
  <si>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</si>
  <si>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</si>
  <si>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</si>
  <si>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</si>
  <si>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</si>
  <si>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</si>
  <si>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</si>
  <si>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</si>
  <si>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</si>
  <si>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</si>
  <si>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</si>
  <si>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</si>
  <si>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</si>
  <si>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</si>
  <si>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</si>
  <si>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</si>
  <si>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</si>
  <si>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</si>
  <si>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</si>
  <si>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</si>
  <si>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</si>
  <si>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</si>
  <si>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</si>
  <si>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</si>
  <si>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</si>
  <si>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</si>
  <si>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</si>
  <si>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</si>
  <si>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</si>
  <si>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</si>
  <si>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</si>
  <si>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</si>
  <si>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</si>
  <si>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</si>
  <si>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</si>
  <si>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</si>
  <si>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</si>
  <si>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</si>
  <si>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</si>
  <si>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</si>
  <si>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</si>
  <si>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</si>
  <si>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</si>
  <si>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</si>
  <si>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</si>
  <si>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</si>
  <si>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</si>
  <si>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</si>
  <si>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</si>
  <si>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</si>
  <si>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</si>
  <si>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</si>
  <si>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</si>
  <si>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</si>
  <si>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</si>
  <si>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</si>
  <si>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</si>
  <si>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</si>
  <si>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</si>
  <si>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</si>
  <si>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</si>
  <si>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</si>
  <si>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</si>
  <si>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</si>
  <si>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</si>
  <si>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</si>
  <si>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</si>
  <si>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</si>
  <si>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</si>
  <si>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</si>
  <si>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</si>
  <si>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</si>
  <si>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</si>
  <si>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</si>
  <si>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</si>
  <si>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</si>
  <si>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</si>
  <si>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</si>
  <si>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</si>
  <si>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</si>
  <si>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</si>
  <si>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</si>
  <si>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</si>
  <si>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</si>
  <si>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</si>
  <si>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</si>
  <si>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</si>
  <si>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</si>
  <si>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</si>
  <si>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</si>
  <si>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</si>
  <si>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</si>
  <si>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</si>
  <si>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</si>
  <si>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</si>
  <si>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</si>
  <si>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</si>
  <si>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</si>
  <si>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</si>
  <si>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</si>
  <si>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</si>
  <si>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</si>
  <si>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</si>
  <si>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</si>
  <si>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</si>
  <si>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</si>
  <si>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</si>
  <si>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</si>
  <si>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</si>
  <si>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</si>
  <si>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</si>
  <si>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</si>
  <si>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</si>
  <si>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</si>
  <si>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</si>
  <si>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</si>
  <si>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</si>
  <si>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</si>
  <si>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</si>
  <si>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</si>
  <si>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</si>
  <si>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</si>
  <si>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</si>
  <si>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</si>
  <si>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</si>
  <si>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</si>
  <si>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</si>
  <si>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</si>
  <si>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</si>
  <si>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</si>
  <si>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</si>
  <si>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</si>
  <si>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</si>
  <si>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</si>
  <si>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</si>
  <si>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</si>
  <si>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</si>
  <si>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</si>
  <si>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</si>
  <si>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</si>
  <si>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</si>
  <si>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</si>
  <si>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</si>
  <si>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</si>
  <si>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</si>
  <si>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</si>
  <si>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</si>
  <si>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</si>
  <si>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</si>
  <si>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</si>
  <si>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</si>
  <si>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</si>
  <si>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</si>
  <si>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</si>
  <si>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</si>
  <si>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</si>
  <si>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</si>
  <si>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</si>
  <si>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</si>
  <si>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</si>
  <si>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</si>
  <si>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</si>
  <si>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</si>
  <si>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</si>
  <si>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</si>
  <si>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</si>
  <si>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</si>
  <si>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</si>
  <si>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</si>
  <si>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</si>
  <si>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</si>
  <si>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</si>
  <si>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</si>
  <si>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</si>
  <si>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</si>
  <si>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</si>
  <si>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</si>
  <si>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</si>
  <si>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</si>
  <si>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</si>
  <si>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</si>
  <si>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</si>
  <si>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</si>
  <si>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</si>
  <si>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</si>
  <si>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</si>
  <si>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</si>
  <si>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</si>
  <si>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</si>
  <si>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</si>
  <si>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</si>
  <si>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</si>
  <si>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</si>
  <si>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</si>
  <si>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</si>
  <si>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</si>
  <si>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</si>
  <si>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</si>
  <si>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</si>
  <si>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</si>
  <si>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</si>
  <si>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</si>
  <si>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</si>
  <si>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</si>
  <si>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</si>
  <si>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</si>
  <si>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</si>
  <si>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</si>
  <si>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</si>
  <si>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</si>
  <si>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</si>
  <si>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</si>
  <si>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</si>
  <si>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</si>
  <si>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</si>
  <si>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</si>
  <si>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</si>
  <si>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</si>
  <si>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</si>
  <si>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</si>
  <si>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</si>
  <si>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</si>
  <si>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</si>
  <si>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</si>
  <si>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</si>
  <si>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</si>
  <si>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</si>
  <si>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</si>
  <si>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</si>
  <si>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</si>
  <si>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</si>
  <si>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</si>
  <si>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</si>
  <si>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</si>
  <si>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</si>
  <si>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</si>
  <si>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</si>
  <si>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</si>
  <si>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</si>
  <si>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</si>
  <si>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</si>
  <si>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</si>
  <si>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</si>
  <si>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</si>
  <si>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</si>
  <si>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</si>
  <si>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</si>
  <si>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</si>
  <si>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</si>
  <si>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</si>
  <si>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</si>
  <si>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</si>
  <si>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</si>
  <si>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</si>
  <si>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</si>
  <si>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</si>
  <si>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</si>
  <si>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</si>
  <si>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</si>
  <si>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</si>
  <si>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</si>
  <si>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</si>
  <si>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</si>
  <si>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</si>
  <si>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</si>
  <si>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</si>
  <si>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</si>
  <si>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</si>
  <si>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</si>
  <si>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</si>
  <si>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</si>
  <si>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</si>
  <si>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</si>
  <si>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</si>
  <si>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</si>
  <si>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</si>
  <si>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</si>
  <si>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</si>
  <si>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</si>
  <si>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</si>
  <si>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</si>
  <si>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</si>
  <si>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</si>
  <si>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</si>
  <si>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</si>
  <si>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</si>
  <si>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</si>
  <si>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</si>
  <si>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</si>
  <si>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</si>
  <si>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</si>
  <si>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</si>
  <si>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</si>
  <si>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</si>
  <si>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</si>
  <si>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</si>
  <si>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</si>
  <si>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</si>
  <si>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</si>
  <si>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</si>
  <si>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</si>
  <si>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</si>
  <si>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</si>
  <si>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</si>
  <si>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</si>
  <si>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</si>
  <si>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</si>
  <si>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</si>
  <si>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</si>
  <si>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</si>
  <si>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</si>
  <si>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</si>
  <si>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</si>
  <si>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</si>
  <si>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</si>
  <si>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</si>
  <si>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</si>
  <si>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</si>
  <si>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</si>
  <si>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</si>
  <si>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</si>
  <si>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</si>
  <si>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</si>
  <si>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</si>
  <si>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</si>
  <si>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</si>
  <si>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</si>
  <si>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</si>
  <si>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</si>
  <si>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</si>
  <si>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</si>
  <si>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</si>
  <si>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</si>
  <si>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</si>
  <si>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</si>
  <si>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</si>
  <si>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</si>
  <si>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</si>
  <si>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</si>
  <si>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</si>
  <si>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</si>
  <si>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</si>
  <si>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</si>
  <si>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</si>
  <si>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</si>
  <si>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</si>
  <si>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</si>
  <si>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</si>
  <si>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</si>
  <si>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</si>
  <si>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</si>
  <si>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</si>
  <si>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</si>
  <si>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</si>
  <si>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</si>
  <si>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</si>
  <si>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</si>
  <si>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</si>
  <si>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</si>
  <si>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</si>
  <si>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</si>
  <si>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</si>
  <si>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</si>
  <si>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</si>
  <si>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</si>
  <si>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</si>
  <si>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</si>
  <si>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</si>
  <si>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</si>
  <si>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</si>
  <si>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</si>
  <si>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</si>
  <si>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</si>
  <si>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</si>
  <si>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</si>
  <si>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</si>
  <si>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</si>
  <si>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</si>
  <si>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</si>
  <si>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</si>
  <si>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</si>
  <si>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</si>
  <si>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</si>
  <si>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</si>
  <si>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</si>
  <si>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</si>
  <si>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</si>
  <si>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</si>
  <si>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</si>
  <si>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</si>
  <si>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</si>
  <si>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</si>
  <si>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</si>
  <si>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</si>
  <si>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</si>
  <si>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</si>
  <si>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</si>
  <si>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</si>
  <si>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</si>
  <si>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</si>
  <si>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</si>
  <si>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</si>
  <si>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</si>
  <si>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</si>
  <si>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</si>
  <si>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</si>
  <si>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</si>
  <si>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</si>
  <si>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</si>
  <si>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</si>
  <si>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</si>
  <si>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</si>
  <si>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</si>
  <si>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</si>
  <si>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</si>
  <si>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</si>
  <si>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</si>
  <si>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</si>
  <si>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</si>
  <si>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</si>
  <si>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</si>
  <si>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</si>
  <si>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</si>
  <si>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</si>
  <si>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</si>
  <si>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</si>
  <si>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</si>
  <si>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</si>
  <si>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</si>
  <si>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</si>
  <si>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</si>
  <si>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</si>
  <si>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</si>
  <si>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</si>
  <si>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</si>
  <si>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</si>
  <si>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</si>
  <si>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</si>
  <si>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</si>
  <si>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</si>
  <si>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</si>
  <si>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</si>
  <si>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</si>
  <si>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</si>
  <si>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</si>
  <si>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</si>
  <si>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</si>
  <si>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</si>
  <si>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</si>
  <si>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</si>
  <si>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</si>
  <si>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</si>
  <si>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</si>
  <si>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</si>
  <si>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</si>
  <si>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</si>
  <si>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</si>
  <si>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</si>
  <si>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</si>
  <si>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</si>
  <si>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</si>
  <si>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</si>
  <si>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</si>
  <si>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</si>
  <si>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</si>
  <si>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</si>
  <si>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</si>
  <si>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</si>
  <si>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</si>
  <si>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</si>
  <si>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</si>
  <si>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</si>
  <si>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</si>
  <si>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</si>
  <si>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</si>
  <si>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</si>
  <si>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</si>
  <si>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</si>
  <si>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</si>
  <si>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</si>
  <si>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</si>
  <si>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</si>
  <si>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</si>
  <si>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</si>
  <si>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</si>
  <si>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</si>
  <si>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</si>
  <si>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</si>
  <si>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</si>
  <si>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</si>
  <si>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</si>
  <si>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</si>
  <si>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</si>
  <si>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</si>
  <si>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</si>
  <si>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</si>
  <si>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</si>
  <si>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</si>
  <si>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</si>
  <si>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</si>
  <si>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</si>
  <si>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</si>
  <si>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</si>
  <si>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</si>
  <si>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</si>
  <si>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</si>
  <si>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</si>
  <si>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</si>
  <si>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</si>
  <si>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</si>
  <si>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</si>
  <si>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</si>
  <si>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</si>
  <si>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</si>
  <si>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</si>
  <si>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</si>
  <si>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</si>
  <si>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</si>
  <si>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</si>
  <si>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</si>
  <si>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</si>
  <si>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</si>
  <si>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</si>
  <si>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</si>
  <si>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</si>
  <si>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</si>
  <si>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</si>
  <si>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</si>
  <si>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</si>
  <si>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</si>
  <si>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</si>
  <si>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</si>
  <si>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</si>
  <si>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</si>
  <si>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</si>
  <si>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</si>
  <si>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</si>
  <si>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</si>
  <si>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</si>
  <si>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</si>
  <si>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</si>
  <si>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</si>
  <si>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</si>
  <si>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</si>
  <si>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</si>
  <si>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</si>
  <si>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</si>
  <si>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</si>
  <si>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</si>
  <si>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</si>
  <si>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</si>
  <si>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</si>
  <si>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</si>
  <si>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</si>
  <si>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</si>
  <si>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</si>
  <si>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</si>
  <si>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</si>
  <si>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</si>
  <si>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</si>
  <si>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</si>
  <si>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</si>
  <si>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</si>
  <si>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</si>
  <si>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</si>
  <si>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</si>
  <si>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</si>
  <si>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</si>
  <si>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</si>
  <si>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</si>
  <si>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</si>
  <si>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</si>
  <si>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</si>
  <si>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</si>
  <si>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</si>
  <si>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</si>
  <si>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</si>
  <si>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</si>
  <si>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</si>
  <si>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</si>
  <si>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</si>
  <si>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</si>
  <si>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</si>
  <si>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</si>
  <si>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</si>
  <si>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</si>
  <si>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</si>
  <si>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</si>
  <si>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</si>
  <si>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</si>
  <si>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</si>
  <si>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</si>
  <si>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</si>
  <si>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</si>
  <si>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</si>
  <si>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</si>
  <si>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</si>
  <si>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</si>
  <si>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</si>
  <si>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</si>
  <si>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</si>
  <si>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</si>
  <si>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</si>
  <si>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</si>
  <si>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</si>
  <si>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</si>
  <si>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</si>
  <si>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</si>
  <si>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</si>
  <si>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</si>
  <si>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</si>
  <si>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</si>
  <si>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</si>
  <si>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</si>
  <si>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</si>
  <si>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</si>
  <si>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</si>
  <si>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</si>
  <si>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</si>
  <si>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</si>
  <si>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</si>
  <si>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</si>
  <si>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</si>
  <si>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</si>
  <si>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</si>
  <si>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</si>
  <si>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</si>
  <si>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</si>
  <si>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</si>
  <si>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</si>
  <si>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</si>
  <si>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</si>
  <si>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</si>
  <si>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</si>
  <si>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</si>
  <si>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</si>
  <si>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</si>
  <si>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</si>
  <si>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</si>
  <si>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</si>
  <si>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</si>
  <si>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</si>
  <si>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</si>
  <si>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</si>
  <si>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</si>
  <si>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</si>
  <si>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</si>
  <si>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</si>
  <si>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</si>
  <si>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</si>
  <si>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</si>
  <si>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</si>
  <si>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</si>
  <si>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</si>
  <si>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</si>
  <si>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</si>
  <si>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</si>
  <si>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</si>
  <si>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</si>
  <si>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</si>
  <si>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</si>
  <si>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</si>
  <si>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</si>
  <si>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</si>
  <si>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</si>
  <si>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</si>
  <si>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</si>
  <si>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</si>
  <si>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</si>
  <si>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</si>
  <si>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</si>
  <si>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</si>
  <si>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</si>
  <si>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</si>
  <si>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</si>
  <si>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</si>
  <si>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</si>
  <si>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</si>
  <si>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</si>
  <si>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</si>
  <si>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</si>
  <si>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</si>
  <si>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</si>
  <si>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</si>
  <si>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</si>
  <si>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</si>
  <si>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</si>
  <si>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</si>
  <si>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</si>
  <si>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</si>
  <si>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</si>
  <si>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</si>
  <si>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</si>
  <si>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</si>
  <si>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</si>
  <si>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</si>
  <si>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</si>
  <si>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</si>
  <si>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</si>
  <si>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</si>
  <si>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</si>
  <si>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</si>
  <si>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</si>
  <si>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</si>
  <si>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</si>
  <si>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</si>
  <si>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</si>
  <si>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</si>
  <si>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</si>
  <si>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</si>
  <si>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</si>
  <si>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</si>
  <si>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</si>
  <si>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</si>
  <si>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</si>
  <si>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</si>
  <si>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</si>
  <si>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</si>
  <si>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</si>
  <si>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</si>
  <si>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</si>
  <si>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</si>
  <si>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</si>
  <si>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</si>
  <si>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</si>
  <si>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</si>
  <si>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</si>
  <si>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</si>
  <si>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</si>
  <si>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</si>
  <si>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</si>
  <si>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</si>
  <si>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</si>
  <si>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</si>
  <si>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</si>
  <si>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</si>
  <si>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</si>
  <si>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</si>
  <si>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</si>
  <si>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</si>
  <si>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</si>
  <si>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</si>
  <si>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</si>
  <si>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</si>
  <si>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</si>
  <si>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</si>
  <si>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</si>
  <si>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</si>
  <si>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</si>
  <si>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</si>
  <si>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</si>
  <si>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</si>
  <si>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</si>
  <si>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</si>
  <si>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</si>
  <si>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</si>
  <si>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</si>
  <si>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</si>
  <si>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</si>
  <si>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</si>
  <si>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</si>
  <si>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</si>
  <si>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</si>
  <si>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</si>
  <si>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</si>
  <si>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</si>
  <si>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</si>
  <si>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</si>
  <si>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</si>
  <si>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</si>
  <si>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</si>
  <si>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</si>
  <si>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</si>
  <si>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</si>
  <si>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</si>
  <si>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</si>
  <si>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</si>
  <si>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</si>
  <si>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</si>
  <si>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</si>
  <si>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</si>
  <si>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</si>
  <si>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</si>
  <si>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</si>
  <si>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</si>
  <si>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</si>
  <si>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</si>
  <si>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</si>
  <si>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</si>
  <si>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</si>
  <si>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</si>
  <si>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</si>
  <si>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</si>
  <si>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</si>
  <si>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</si>
  <si>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</si>
  <si>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</si>
  <si>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</si>
  <si>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</si>
  <si>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</si>
  <si>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</si>
  <si>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</si>
  <si>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</si>
  <si>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</si>
  <si>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</si>
  <si>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</si>
  <si>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</si>
  <si>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</si>
  <si>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</si>
  <si>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</si>
  <si>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</si>
  <si>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</si>
  <si>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</si>
  <si>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</si>
  <si>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</si>
  <si>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</si>
  <si>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</si>
  <si>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</si>
  <si>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</si>
  <si>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</si>
  <si>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</si>
  <si>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</si>
  <si>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</si>
  <si>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</si>
  <si>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</si>
  <si>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</si>
  <si>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</si>
  <si>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</si>
  <si>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</si>
  <si>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</si>
  <si>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</si>
  <si>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</si>
  <si>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</si>
  <si>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</si>
  <si>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</si>
  <si>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</si>
  <si>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</si>
  <si>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</si>
  <si>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</si>
  <si>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</si>
  <si>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</si>
  <si>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</si>
  <si>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</si>
  <si>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</si>
  <si>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</si>
  <si>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</si>
  <si>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</si>
  <si>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</si>
  <si>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</si>
  <si>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</si>
  <si>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</si>
  <si>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</si>
  <si>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</si>
  <si>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</si>
  <si>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</si>
  <si>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</si>
  <si>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</si>
  <si>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</si>
  <si>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</si>
  <si>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</si>
  <si>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</si>
  <si>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</si>
  <si>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</si>
  <si>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</si>
  <si>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</si>
  <si>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</si>
  <si>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</si>
  <si>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</si>
  <si>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</si>
  <si>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</si>
  <si>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</si>
  <si>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</si>
  <si>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</si>
  <si>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</si>
  <si>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</si>
  <si>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</si>
  <si>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</si>
  <si>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</si>
  <si>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</si>
  <si>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</si>
  <si>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</si>
  <si>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</si>
  <si>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</si>
  <si>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</si>
  <si>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</si>
  <si>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</si>
  <si>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</si>
  <si>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</si>
  <si>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</si>
  <si>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</si>
  <si>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</si>
  <si>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</si>
  <si>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</si>
  <si>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</si>
  <si>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</si>
  <si>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</si>
  <si>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</si>
  <si>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</si>
  <si>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</si>
  <si>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</si>
  <si>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</si>
  <si>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</si>
  <si>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</si>
  <si>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</si>
  <si>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</si>
  <si>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</si>
  <si>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</si>
  <si>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</si>
  <si>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</si>
  <si>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</si>
  <si>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</si>
  <si>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</si>
  <si>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</si>
  <si>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</si>
  <si>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</si>
  <si>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</si>
  <si>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</si>
  <si>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</si>
  <si>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</si>
  <si>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</si>
  <si>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</si>
  <si>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</si>
  <si>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</si>
  <si>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</si>
  <si>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</si>
  <si>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</si>
  <si>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</si>
  <si>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</si>
  <si>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</si>
  <si>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</si>
  <si>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</si>
  <si>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</si>
  <si>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</si>
  <si>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</si>
  <si>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</si>
  <si>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</si>
  <si>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</si>
  <si>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</si>
  <si>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</si>
  <si>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</si>
  <si>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</si>
  <si>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</si>
  <si>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</si>
  <si>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</si>
  <si>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</si>
  <si>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</si>
  <si>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</si>
  <si>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</si>
  <si>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</si>
  <si>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</si>
  <si>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</si>
  <si>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</si>
  <si>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</si>
  <si>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</si>
  <si>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</si>
  <si>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</si>
  <si>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</si>
  <si>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</si>
  <si>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</si>
  <si>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</si>
  <si>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</si>
  <si>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</si>
  <si>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</si>
  <si>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</si>
  <si>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</si>
  <si>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</si>
  <si>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</si>
  <si>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</si>
  <si>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</si>
  <si>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</si>
  <si>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</si>
  <si>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</si>
  <si>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</si>
  <si>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</si>
  <si>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</si>
  <si>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</si>
  <si>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</si>
  <si>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</si>
  <si>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</si>
  <si>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</si>
  <si>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</si>
  <si>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</si>
  <si>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</si>
  <si>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</si>
  <si>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</si>
  <si>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</si>
  <si>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</si>
  <si>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</si>
  <si>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</si>
  <si>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</si>
  <si>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</si>
  <si>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</si>
  <si>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</si>
  <si>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</si>
  <si>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</si>
  <si>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</si>
  <si>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</si>
  <si>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</si>
  <si>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</si>
  <si>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</si>
  <si>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</si>
  <si>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</si>
  <si>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</si>
  <si>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</si>
  <si>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</si>
  <si>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</si>
  <si>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</si>
  <si>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</si>
  <si>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</si>
  <si>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</si>
  <si>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</si>
  <si>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</si>
  <si>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</si>
  <si>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</si>
  <si>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</si>
  <si>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</si>
  <si>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</si>
  <si>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</si>
  <si>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</si>
  <si>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</si>
  <si>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</si>
  <si>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</si>
  <si>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</si>
  <si>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</si>
  <si>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</si>
  <si>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</si>
  <si>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</si>
  <si>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</si>
  <si>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</si>
  <si>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</si>
  <si>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</si>
  <si>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</si>
  <si>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</si>
  <si>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</si>
  <si>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</si>
  <si>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</si>
  <si>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</si>
  <si>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</si>
  <si>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</si>
  <si>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</si>
  <si>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</si>
  <si>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</si>
  <si>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</si>
  <si>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</si>
  <si>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</si>
  <si>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</si>
  <si>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</si>
  <si>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</si>
  <si>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</si>
  <si>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</si>
  <si>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</si>
  <si>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</si>
  <si>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</si>
  <si>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</si>
  <si>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</si>
  <si>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</si>
  <si>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</si>
  <si>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</si>
  <si>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</si>
  <si>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</si>
  <si>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</si>
  <si>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</si>
  <si>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</si>
  <si>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</si>
  <si>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</si>
  <si>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</si>
  <si>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</si>
  <si>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</si>
  <si>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</si>
  <si>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</si>
  <si>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</si>
  <si>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</si>
  <si>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</si>
  <si>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</si>
  <si>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</si>
  <si>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</si>
  <si>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</si>
  <si>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</si>
  <si>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</si>
  <si>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</si>
  <si>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</si>
  <si>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</si>
  <si>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</si>
  <si>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</si>
  <si>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</si>
  <si>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</si>
  <si>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</si>
  <si>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</si>
  <si>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</si>
  <si>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</si>
  <si>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</si>
  <si>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</si>
  <si>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</si>
  <si>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</si>
  <si>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</si>
  <si>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</si>
  <si>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</si>
  <si>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</si>
  <si>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</si>
  <si>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</si>
  <si>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</si>
  <si>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</si>
  <si>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</si>
  <si>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</si>
  <si>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</si>
  <si>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</si>
  <si>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</si>
  <si>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</si>
  <si>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</si>
  <si>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</si>
  <si>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</si>
  <si>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</si>
  <si>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</si>
  <si>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</si>
  <si>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</si>
  <si>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</si>
  <si>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</si>
  <si>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</si>
  <si>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</si>
  <si>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</si>
  <si>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</si>
  <si>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</si>
  <si>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</si>
  <si>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</si>
  <si>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</si>
  <si>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</si>
  <si>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</si>
  <si>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</si>
  <si>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</si>
  <si>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</si>
  <si>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</si>
  <si>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</si>
  <si>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</si>
  <si>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</si>
  <si>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</si>
  <si>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</si>
  <si>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</si>
  <si>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</si>
  <si>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</si>
  <si>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</si>
  <si>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</si>
  <si>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</si>
  <si>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</si>
  <si>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</si>
  <si>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</si>
  <si>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</si>
  <si>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</si>
  <si>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</si>
  <si>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</si>
  <si>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</si>
  <si>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</si>
  <si>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</si>
  <si>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</si>
  <si>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</si>
  <si>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</si>
  <si>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</si>
  <si>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</si>
  <si>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</si>
  <si>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</si>
  <si>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</si>
  <si>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</si>
  <si>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</si>
  <si>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</si>
  <si>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</si>
  <si>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</si>
  <si>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</si>
  <si>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</si>
  <si>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</si>
  <si>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</si>
  <si>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</si>
  <si>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</si>
  <si>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</si>
  <si>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</si>
  <si>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</si>
  <si>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</si>
  <si>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</si>
  <si>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</si>
  <si>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</si>
  <si>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</si>
  <si>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</si>
  <si>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</si>
  <si>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</si>
  <si>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</si>
  <si>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</si>
  <si>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</si>
  <si>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</si>
  <si>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</si>
  <si>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</si>
  <si>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</si>
  <si>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</si>
  <si>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</si>
  <si>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</si>
  <si>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</si>
  <si>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</si>
  <si>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</si>
  <si>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</si>
  <si>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</si>
  <si>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</si>
  <si>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</si>
  <si>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</si>
  <si>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</si>
  <si>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</si>
  <si>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</si>
  <si>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</si>
  <si>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</si>
  <si>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</si>
  <si>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</si>
  <si>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</si>
  <si>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</si>
  <si>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</si>
  <si>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</si>
  <si>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</si>
  <si>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</si>
  <si>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</si>
  <si>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</si>
  <si>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</si>
  <si>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</si>
  <si>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</si>
  <si>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</si>
  <si>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</si>
  <si>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</si>
  <si>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</si>
  <si>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</si>
  <si>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</si>
  <si>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</si>
  <si>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</si>
  <si>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</si>
  <si>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</si>
  <si>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</si>
  <si>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</si>
  <si>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</si>
  <si>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</si>
  <si>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</si>
  <si>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</si>
  <si>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</si>
  <si>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</si>
  <si>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</si>
  <si>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</si>
  <si>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</si>
  <si>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</si>
  <si>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</si>
  <si>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</si>
  <si>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</si>
  <si>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</si>
  <si>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</si>
  <si>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</si>
  <si>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</si>
  <si>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</si>
  <si>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</si>
  <si>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</si>
  <si>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</si>
  <si>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</si>
  <si>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</si>
  <si>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</si>
  <si>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</si>
  <si>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</si>
  <si>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</si>
  <si>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</si>
  <si>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</si>
  <si>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</si>
  <si>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</si>
  <si>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</si>
  <si>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</si>
  <si>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</si>
  <si>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</si>
  <si>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</si>
  <si>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</si>
  <si>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</si>
  <si>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</si>
  <si>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</si>
  <si>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</si>
  <si>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</si>
  <si>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</si>
  <si>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</si>
  <si>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</si>
  <si>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</si>
  <si>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</si>
  <si>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</si>
  <si>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</si>
  <si>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</si>
  <si>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</si>
  <si>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</si>
  <si>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</si>
  <si>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</si>
  <si>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</si>
  <si>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</si>
  <si>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</si>
  <si>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</si>
  <si>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</si>
  <si>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</si>
  <si>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</si>
  <si>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</si>
  <si>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</si>
  <si>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</si>
  <si>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</si>
  <si>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</si>
  <si>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</si>
  <si>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</si>
  <si>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</si>
  <si>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</si>
  <si>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</si>
  <si>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</si>
  <si>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</si>
  <si>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</si>
  <si>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</si>
  <si>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</si>
  <si>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</si>
  <si>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</si>
  <si>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</si>
  <si>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</si>
  <si>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</si>
  <si>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</si>
  <si>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</si>
  <si>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</si>
  <si>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</si>
  <si>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</si>
  <si>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</si>
  <si>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</si>
  <si>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</si>
  <si>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</si>
  <si>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</si>
  <si>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</si>
  <si>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</si>
  <si>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</si>
  <si>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</si>
  <si>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</si>
  <si>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</si>
  <si>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</si>
  <si>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</si>
  <si>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</si>
  <si>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</si>
  <si>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</si>
  <si>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</si>
  <si>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</si>
  <si>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</si>
  <si>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</si>
  <si>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</si>
  <si>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</si>
  <si>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</si>
  <si>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</si>
  <si>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</si>
  <si>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</si>
  <si>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</si>
  <si>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</si>
  <si>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</si>
  <si>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</si>
  <si>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</si>
  <si>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</si>
  <si>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</si>
  <si>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</si>
  <si>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</si>
  <si>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</si>
  <si>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</si>
  <si>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</si>
  <si>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</si>
  <si>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</si>
  <si>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</si>
  <si>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</si>
  <si>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</si>
  <si>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</si>
  <si>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</si>
  <si>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</si>
  <si>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</si>
  <si>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</si>
  <si>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</si>
  <si>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</si>
  <si>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</si>
  <si>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</si>
  <si>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</si>
  <si>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</si>
  <si>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</si>
  <si>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</si>
  <si>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</si>
  <si>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</si>
  <si>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</si>
  <si>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</si>
  <si>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</si>
  <si>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</si>
  <si>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</si>
  <si>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</si>
  <si>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</si>
  <si>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</si>
  <si>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</si>
  <si>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</si>
  <si>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</si>
  <si>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</si>
  <si>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</si>
  <si>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</si>
  <si>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</si>
  <si>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</si>
  <si>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</si>
  <si>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</si>
  <si>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</si>
  <si>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</si>
  <si>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</si>
  <si>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</si>
  <si>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</si>
  <si>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</si>
  <si>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</si>
  <si>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</si>
  <si>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</si>
  <si>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</si>
  <si>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</si>
  <si>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</si>
  <si>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</si>
  <si>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</si>
  <si>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</si>
  <si>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</si>
  <si>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</si>
  <si>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</si>
  <si>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</si>
  <si>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</si>
  <si>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</si>
  <si>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</si>
  <si>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</si>
  <si>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</si>
  <si>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</si>
  <si>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</si>
  <si>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</si>
  <si>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</si>
  <si>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</si>
  <si>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</si>
  <si>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</si>
  <si>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</si>
  <si>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</si>
  <si>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</si>
  <si>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</si>
  <si>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</si>
  <si>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</si>
  <si>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</si>
  <si>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</si>
  <si>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</si>
  <si>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</si>
  <si>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</si>
  <si>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</si>
  <si>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</si>
  <si>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</si>
  <si>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</si>
  <si>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</si>
  <si>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</si>
  <si>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</si>
  <si>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</si>
  <si>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</si>
  <si>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</si>
  <si>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</si>
  <si>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</si>
  <si>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</si>
  <si>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</si>
  <si>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</si>
  <si>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</si>
  <si>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</si>
  <si>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</si>
  <si>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</si>
  <si>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</si>
  <si>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</si>
  <si>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</si>
  <si>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</si>
  <si>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</si>
  <si>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</si>
  <si>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</si>
  <si>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</si>
  <si>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</si>
  <si>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</si>
  <si>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</si>
  <si>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</si>
  <si>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</si>
  <si>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</si>
  <si>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</si>
  <si>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</si>
  <si>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</si>
  <si>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</si>
  <si>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</si>
  <si>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</si>
  <si>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</si>
  <si>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</si>
  <si>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</si>
  <si>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</si>
  <si>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</si>
  <si>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</si>
  <si>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</si>
  <si>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</si>
  <si>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</si>
  <si>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</si>
  <si>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</si>
  <si>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</si>
  <si>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</si>
  <si>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</si>
  <si>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</si>
  <si>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</si>
  <si>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</si>
  <si>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</si>
  <si>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</si>
  <si>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</si>
  <si>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</si>
  <si>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</si>
  <si>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</si>
  <si>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</si>
  <si>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</si>
  <si>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</si>
  <si>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</si>
  <si>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</si>
  <si>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</si>
  <si>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</si>
  <si>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</si>
  <si>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</si>
  <si>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</si>
  <si>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</si>
  <si>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</si>
  <si>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</si>
  <si>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</si>
  <si>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</si>
  <si>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</si>
  <si>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</si>
  <si>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</si>
  <si>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</si>
  <si>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</si>
  <si>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</si>
  <si>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</si>
  <si>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</si>
  <si>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</si>
  <si>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</si>
  <si>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</si>
  <si>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</si>
  <si>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</si>
  <si>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</si>
  <si>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</si>
  <si>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</si>
  <si>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</si>
  <si>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</si>
  <si>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</si>
  <si>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</si>
  <si>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</si>
  <si>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</si>
  <si>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</si>
  <si>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</si>
  <si>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</si>
  <si>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</si>
  <si>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</si>
  <si>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</si>
  <si>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</si>
  <si>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</si>
  <si>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</si>
  <si>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</si>
  <si>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</si>
  <si>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</si>
  <si>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</si>
  <si>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</si>
  <si>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</si>
  <si>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</si>
  <si>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</si>
  <si>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</si>
  <si>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</si>
  <si>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</si>
  <si>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</si>
  <si>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</si>
  <si>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</si>
  <si>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</si>
  <si>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</si>
  <si>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</si>
  <si>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</si>
  <si>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</si>
  <si>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</si>
  <si>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</si>
  <si>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</si>
  <si>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</si>
  <si>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</si>
  <si>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</si>
  <si>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</si>
  <si>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</si>
  <si>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</si>
  <si>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</si>
  <si>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</si>
  <si>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</si>
  <si>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</si>
  <si>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</si>
  <si>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</si>
  <si>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</si>
  <si>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</si>
  <si>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</si>
  <si>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</si>
  <si>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</si>
  <si>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</si>
  <si>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</si>
  <si>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</si>
  <si>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</si>
  <si>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</si>
  <si>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</si>
  <si>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</si>
  <si>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</si>
  <si>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</si>
  <si>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</si>
  <si>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</si>
  <si>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</si>
  <si>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</si>
  <si>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</si>
  <si>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</si>
  <si>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</si>
  <si>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</si>
  <si>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</si>
  <si>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</si>
  <si>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</si>
  <si>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</si>
  <si>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</si>
  <si>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</si>
  <si>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</si>
  <si>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</si>
  <si>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</si>
  <si>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</si>
  <si>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</si>
  <si>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</si>
  <si>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</si>
  <si>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</si>
  <si>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</si>
  <si>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</si>
  <si>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</si>
  <si>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</si>
  <si>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</si>
  <si>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</si>
  <si>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</si>
  <si>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</si>
  <si>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</si>
  <si>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</si>
  <si>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</si>
  <si>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</si>
  <si>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</si>
  <si>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</si>
  <si>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</si>
  <si>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</si>
  <si>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</si>
  <si>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</si>
  <si>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</si>
  <si>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</si>
  <si>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</si>
  <si>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</si>
  <si>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</si>
  <si>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</si>
  <si>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</si>
  <si>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</si>
  <si>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</si>
  <si>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</si>
  <si>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</si>
  <si>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</si>
  <si>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</si>
  <si>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</si>
  <si>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</si>
  <si>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</si>
  <si>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</si>
  <si>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</si>
  <si>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</si>
  <si>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</si>
  <si>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</si>
  <si>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</si>
  <si>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</si>
  <si>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</si>
  <si>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</si>
  <si>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</si>
  <si>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</si>
  <si>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</si>
  <si>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</si>
  <si>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</si>
  <si>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</si>
  <si>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</si>
  <si>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</si>
  <si>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</si>
  <si>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</si>
  <si>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</si>
  <si>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</si>
  <si>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</si>
  <si>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</si>
  <si>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</si>
  <si>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</si>
  <si>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</si>
  <si>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</si>
  <si>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</si>
  <si>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</si>
  <si>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</si>
  <si>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</si>
  <si>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</si>
  <si>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</si>
  <si>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</si>
  <si>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</si>
  <si>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</si>
  <si>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</si>
  <si>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</si>
  <si>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</si>
  <si>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</si>
  <si>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</si>
  <si>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</si>
  <si>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</si>
  <si>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</si>
  <si>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</si>
  <si>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</si>
  <si>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</si>
  <si>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</si>
  <si>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</si>
  <si>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</si>
  <si>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</si>
  <si>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</si>
  <si>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</si>
  <si>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</si>
  <si>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</si>
  <si>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</si>
  <si>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</si>
  <si>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</si>
  <si>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</si>
  <si>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</si>
  <si>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</si>
  <si>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</si>
  <si>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</si>
  <si>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</si>
  <si>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</si>
  <si>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</si>
  <si>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</si>
  <si>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</si>
  <si>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</si>
  <si>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</si>
  <si>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</si>
  <si>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</si>
  <si>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</si>
  <si>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</si>
  <si>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</si>
  <si>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</si>
  <si>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</si>
  <si>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</si>
  <si>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</si>
  <si>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</si>
  <si>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</si>
  <si>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</si>
  <si>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</si>
  <si>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</si>
  <si>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</si>
  <si>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</si>
  <si>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</si>
  <si>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</si>
  <si>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</si>
  <si>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</si>
  <si>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</si>
  <si>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</si>
  <si>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</si>
  <si>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</si>
  <si>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</si>
  <si>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</si>
  <si>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</si>
  <si>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</si>
  <si>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</si>
  <si>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</si>
  <si>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</si>
  <si>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</si>
  <si>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</si>
  <si>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</si>
  <si>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</si>
  <si>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</si>
  <si>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</si>
  <si>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</si>
  <si>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</si>
  <si>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</si>
  <si>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</si>
  <si>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</si>
  <si>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</si>
  <si>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</si>
  <si>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</si>
  <si>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</si>
  <si>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</si>
  <si>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</si>
  <si>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</si>
  <si>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</si>
  <si>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</si>
  <si>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</si>
  <si>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</si>
  <si>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</si>
  <si>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</si>
  <si>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</si>
  <si>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</si>
  <si>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</si>
  <si>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</si>
  <si>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</si>
  <si>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</si>
  <si>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</si>
  <si>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</si>
  <si>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</si>
  <si>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</si>
  <si>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</si>
  <si>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</si>
  <si>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</si>
  <si>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</si>
  <si>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</si>
  <si>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</si>
  <si>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</si>
  <si>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</si>
  <si>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</si>
  <si>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</si>
  <si>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</si>
  <si>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</si>
  <si>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</si>
  <si>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</si>
  <si>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</si>
  <si>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</si>
  <si>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</si>
  <si>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</si>
  <si>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</si>
  <si>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</si>
  <si>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</si>
  <si>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</si>
  <si>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</si>
  <si>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</si>
  <si>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</si>
  <si>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</si>
  <si>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</si>
  <si>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</si>
  <si>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</si>
  <si>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</si>
  <si>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</si>
  <si>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</si>
  <si>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</si>
  <si>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</si>
  <si>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</si>
  <si>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</si>
  <si>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</si>
  <si>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</si>
  <si>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</si>
  <si>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</si>
  <si>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</si>
  <si>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</si>
  <si>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</si>
  <si>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</si>
  <si>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</si>
  <si>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</si>
  <si>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</si>
  <si>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</si>
  <si>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</si>
  <si>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</si>
  <si>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</si>
  <si>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</si>
  <si>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</si>
  <si>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</si>
  <si>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</si>
  <si>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</si>
  <si>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</si>
  <si>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</si>
  <si>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</si>
  <si>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</si>
  <si>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</si>
  <si>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</si>
  <si>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</si>
  <si>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</si>
  <si>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</si>
  <si>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</si>
  <si>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</si>
  <si>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</si>
  <si>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</si>
  <si>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</si>
  <si>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</si>
  <si>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</si>
  <si>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</si>
  <si>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</si>
  <si>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</si>
  <si>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</si>
  <si>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</si>
  <si>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</si>
  <si>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</si>
  <si>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</si>
  <si>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</si>
  <si>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</si>
  <si>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</si>
  <si>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</si>
  <si>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</si>
  <si>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</si>
  <si>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</si>
  <si>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</si>
  <si>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</si>
  <si>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</si>
  <si>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</si>
  <si>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</si>
  <si>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</si>
  <si>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</si>
  <si>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</si>
  <si>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</si>
  <si>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</si>
  <si>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</si>
  <si>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</si>
  <si>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</si>
  <si>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</si>
  <si>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</si>
  <si>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</si>
  <si>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</si>
  <si>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</si>
  <si>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</si>
  <si>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</si>
  <si>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</si>
  <si>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</si>
  <si>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</si>
  <si>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</si>
  <si>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</si>
  <si>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</si>
  <si>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</si>
  <si>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</si>
  <si>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</si>
  <si>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</si>
  <si>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</si>
  <si>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</si>
  <si>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</si>
  <si>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</si>
  <si>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</si>
  <si>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</si>
  <si>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</si>
  <si>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</si>
  <si>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</si>
  <si>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</si>
  <si>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</si>
  <si>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</si>
  <si>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</si>
  <si>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</si>
  <si>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</si>
  <si>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</si>
  <si>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</si>
  <si>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</si>
  <si>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</si>
  <si>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</si>
  <si>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</si>
  <si>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</si>
  <si>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</si>
  <si>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</si>
  <si>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</si>
  <si>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</si>
  <si>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</si>
  <si>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</si>
  <si>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</si>
  <si>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</si>
  <si>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</si>
  <si>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</si>
  <si>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</si>
  <si>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</si>
  <si>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</si>
  <si>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</si>
  <si>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</si>
  <si>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</si>
  <si>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</si>
  <si>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</si>
  <si>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</si>
  <si>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</si>
  <si>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</si>
  <si>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</si>
  <si>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</si>
  <si>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</si>
  <si>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</si>
  <si>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</si>
  <si>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</si>
  <si>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</si>
  <si>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</si>
  <si>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</si>
  <si>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</si>
  <si>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</si>
  <si>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</si>
  <si>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</si>
  <si>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</si>
  <si>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</si>
  <si>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</si>
  <si>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</si>
  <si>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</si>
  <si>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</si>
  <si>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</si>
  <si>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</si>
  <si>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</si>
  <si>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</si>
  <si>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</si>
  <si>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</si>
  <si>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</si>
  <si>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</si>
  <si>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</si>
  <si>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</si>
  <si>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</si>
  <si>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</si>
  <si>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</si>
  <si>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</si>
  <si>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</si>
  <si>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</si>
  <si>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</si>
  <si>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</si>
  <si>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</si>
  <si>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</si>
  <si>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</si>
  <si>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</si>
  <si>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</si>
  <si>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</si>
  <si>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</si>
  <si>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</si>
  <si>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</si>
  <si>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</si>
  <si>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</si>
  <si>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</si>
  <si>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</si>
  <si>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</si>
  <si>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</si>
  <si>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</si>
  <si>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</si>
  <si>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</si>
  <si>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</si>
  <si>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</si>
  <si>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</si>
  <si>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</si>
  <si>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</si>
  <si>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</si>
  <si>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</si>
  <si>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</si>
  <si>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</si>
  <si>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</si>
  <si>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</si>
  <si>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</si>
  <si>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</si>
  <si>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</si>
  <si>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</si>
  <si>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</si>
  <si>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</si>
  <si>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</si>
  <si>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</si>
  <si>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</si>
  <si>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</si>
  <si>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</si>
  <si>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</si>
  <si>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</si>
  <si>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</si>
  <si>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</si>
  <si>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</si>
  <si>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</si>
  <si>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</si>
  <si>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</si>
  <si>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</si>
  <si>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</si>
  <si>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</si>
  <si>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</si>
  <si>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</si>
  <si>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</si>
  <si>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</si>
  <si>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</si>
  <si>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</si>
  <si>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</si>
  <si>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</si>
  <si>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</si>
  <si>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</si>
  <si>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</si>
  <si>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</si>
  <si>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</si>
  <si>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</si>
  <si>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</si>
  <si>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</si>
  <si>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</si>
  <si>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</si>
  <si>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</si>
  <si>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</si>
  <si>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</si>
  <si>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</si>
  <si>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</si>
  <si>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</si>
  <si>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</si>
  <si>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</si>
  <si>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</si>
  <si>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</si>
  <si>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</si>
  <si>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</si>
  <si>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</si>
  <si>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</si>
  <si>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</si>
  <si>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</si>
  <si>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</si>
  <si>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</si>
  <si>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</si>
  <si>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</si>
  <si>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</si>
  <si>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</si>
  <si>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</si>
  <si>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</si>
  <si>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</si>
  <si>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</si>
  <si>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</si>
  <si>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</si>
  <si>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</si>
  <si>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</si>
  <si>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</si>
  <si>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</si>
  <si>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</si>
  <si>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</si>
  <si>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</si>
  <si>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</si>
  <si>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</si>
  <si>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</si>
  <si>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</si>
  <si>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</si>
  <si>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</si>
  <si>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</si>
  <si>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</si>
  <si>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</si>
  <si>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</si>
  <si>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</si>
  <si>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</si>
  <si>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</si>
  <si>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</si>
  <si>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</si>
  <si>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</si>
  <si>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</si>
  <si>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</si>
  <si>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</si>
  <si>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</si>
  <si>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</si>
  <si>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</si>
  <si>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</si>
  <si>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</si>
  <si>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</si>
  <si>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</si>
  <si>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</si>
  <si>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</si>
  <si>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</si>
  <si>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</si>
  <si>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</si>
  <si>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</si>
  <si>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</si>
  <si>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</si>
  <si>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</si>
  <si>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</si>
  <si>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</si>
  <si>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</si>
  <si>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</si>
  <si>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</si>
  <si>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</si>
  <si>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</si>
  <si>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</si>
  <si>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</si>
  <si>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</si>
  <si>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</si>
  <si>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</si>
  <si>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</si>
  <si>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</si>
  <si>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</si>
  <si>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</si>
  <si>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</si>
  <si>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</si>
  <si>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</si>
  <si>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</si>
  <si>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</si>
  <si>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</si>
  <si>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</si>
  <si>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</si>
  <si>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</si>
  <si>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</si>
  <si>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</si>
  <si>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</si>
  <si>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</si>
  <si>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</si>
  <si>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</si>
  <si>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</si>
  <si>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</si>
  <si>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</si>
  <si>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</si>
  <si>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</si>
  <si>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</si>
  <si>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</si>
  <si>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</si>
  <si>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</si>
  <si>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</si>
  <si>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</si>
  <si>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</si>
  <si>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</si>
  <si>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</si>
  <si>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</si>
  <si>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</si>
  <si>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</si>
  <si>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</si>
  <si>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</si>
  <si>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</si>
  <si>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</si>
  <si>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</si>
  <si>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</si>
  <si>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</si>
  <si>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</si>
  <si>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</si>
  <si>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</si>
  <si>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</si>
  <si>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</si>
  <si>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</si>
  <si>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</si>
  <si>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</si>
  <si>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</si>
  <si>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</si>
  <si>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</si>
  <si>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</si>
  <si>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</si>
  <si>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</si>
  <si>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</si>
  <si>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</si>
  <si>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</si>
  <si>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</si>
  <si>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</si>
  <si>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</si>
  <si>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</si>
  <si>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</si>
  <si>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</si>
  <si>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</si>
  <si>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</si>
  <si>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</si>
  <si>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</si>
  <si>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</si>
  <si>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</si>
  <si>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</si>
  <si>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</si>
  <si>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</si>
  <si>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</si>
  <si>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</si>
  <si>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</si>
  <si>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</si>
  <si>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</si>
  <si>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</si>
  <si>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</si>
  <si>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</si>
  <si>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</si>
  <si>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</si>
  <si>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</si>
  <si>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</si>
  <si>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</si>
  <si>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</si>
  <si>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</si>
  <si>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</si>
  <si>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</si>
  <si>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</si>
  <si>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</si>
  <si>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</si>
  <si>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</si>
  <si>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</si>
  <si>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</si>
  <si>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</si>
  <si>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</si>
  <si>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</si>
  <si>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</si>
  <si>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</si>
  <si>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</si>
  <si>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</si>
  <si>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</si>
  <si>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</si>
  <si>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</si>
  <si>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</si>
  <si>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</si>
  <si>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</si>
  <si>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</si>
  <si>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</si>
  <si>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</si>
  <si>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</si>
  <si>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</si>
  <si>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</si>
  <si>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</si>
  <si>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</si>
  <si>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</si>
  <si>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</si>
  <si>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</si>
  <si>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</si>
  <si>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</si>
  <si>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</si>
  <si>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</si>
  <si>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</si>
  <si>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</si>
  <si>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</si>
  <si>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</si>
  <si>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</si>
  <si>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</si>
  <si>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</si>
  <si>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</si>
  <si>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</si>
  <si>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</si>
  <si>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</si>
  <si>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</si>
  <si>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</si>
  <si>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</si>
  <si>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</si>
  <si>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</si>
  <si>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</si>
  <si>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</si>
  <si>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</si>
  <si>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</si>
  <si>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</si>
  <si>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</si>
  <si>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</si>
  <si>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</si>
  <si>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</si>
  <si>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</si>
  <si>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</si>
  <si>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</si>
  <si>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</si>
  <si>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</si>
  <si>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</si>
  <si>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</si>
  <si>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</si>
  <si>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</si>
  <si>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</si>
  <si>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</si>
  <si>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</si>
  <si>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</si>
  <si>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</si>
  <si>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</si>
  <si>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</si>
  <si>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</si>
  <si>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</si>
  <si>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</si>
  <si>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</si>
  <si>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</si>
  <si>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</si>
  <si>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</si>
  <si>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</si>
  <si>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</si>
  <si>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</si>
  <si>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</si>
  <si>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</si>
  <si>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</si>
  <si>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</si>
  <si>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</si>
  <si>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</si>
  <si>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</si>
  <si>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</si>
  <si>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</si>
  <si>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</si>
  <si>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</si>
  <si>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</si>
  <si>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</si>
  <si>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</si>
  <si>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</si>
  <si>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</si>
  <si>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</si>
  <si>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</si>
  <si>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</si>
  <si>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</si>
  <si>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</si>
  <si>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</si>
  <si>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</si>
  <si>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</si>
  <si>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</si>
  <si>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</si>
  <si>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</si>
  <si>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</si>
  <si>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</si>
  <si>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</si>
  <si>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</si>
  <si>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</si>
  <si>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</si>
  <si>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</si>
  <si>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</si>
  <si>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</si>
  <si>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</si>
  <si>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</si>
  <si>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</si>
  <si>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</si>
  <si>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</si>
  <si>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</si>
  <si>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</si>
  <si>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</si>
  <si>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</si>
  <si>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</si>
  <si>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</si>
  <si>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</si>
  <si>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</si>
  <si>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</si>
  <si>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</si>
  <si>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</si>
  <si>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</si>
  <si>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</si>
  <si>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</si>
  <si>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</si>
  <si>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</si>
  <si>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</si>
  <si>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</si>
  <si>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</si>
  <si>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</si>
  <si>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</si>
  <si>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</si>
  <si>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</si>
  <si>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</si>
  <si>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</si>
  <si>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</si>
  <si>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</si>
  <si>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</si>
  <si>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</si>
  <si>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</si>
  <si>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</si>
  <si>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</si>
  <si>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</si>
  <si>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</si>
  <si>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</si>
  <si>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</si>
  <si>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</si>
  <si>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</si>
  <si>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</si>
  <si>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</si>
  <si>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</si>
  <si>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</si>
  <si>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</si>
  <si>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</si>
  <si>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</si>
  <si>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</si>
  <si>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</si>
  <si>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</si>
  <si>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</si>
  <si>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</si>
  <si>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</si>
  <si>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</si>
  <si>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</si>
  <si>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</si>
  <si>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</si>
  <si>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</si>
  <si>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</si>
  <si>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</si>
  <si>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</si>
  <si>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</si>
  <si>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</si>
  <si>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</si>
  <si>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</si>
  <si>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</si>
  <si>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</si>
  <si>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</si>
  <si>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</si>
  <si>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</si>
  <si>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</si>
  <si>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</si>
  <si>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</si>
  <si>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</si>
  <si>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</si>
  <si>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</si>
  <si>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</si>
  <si>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</si>
  <si>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</si>
  <si>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</si>
  <si>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</si>
  <si>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</si>
  <si>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</si>
  <si>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</si>
  <si>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</si>
  <si>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</si>
  <si>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</si>
  <si>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</si>
  <si>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</si>
  <si>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</si>
  <si>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</si>
  <si>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</si>
  <si>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</si>
  <si>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</si>
  <si>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</si>
  <si>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</si>
  <si>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</si>
  <si>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</si>
  <si>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</si>
  <si>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</si>
  <si>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</si>
  <si>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</si>
  <si>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</si>
  <si>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</si>
  <si>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</si>
  <si>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</si>
  <si>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</si>
  <si>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</si>
  <si>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</si>
  <si>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</si>
  <si>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</si>
  <si>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</si>
  <si>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</si>
  <si>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</si>
  <si>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</si>
  <si>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</si>
  <si>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</si>
  <si>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</si>
  <si>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</si>
  <si>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</si>
  <si>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</si>
  <si>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</si>
  <si>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</si>
  <si>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</si>
  <si>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</si>
  <si>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</si>
  <si>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</si>
  <si>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</si>
  <si>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</si>
  <si>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</si>
  <si>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</si>
  <si>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</si>
  <si>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</si>
  <si>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</si>
  <si>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</si>
  <si>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</si>
  <si>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</si>
  <si>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</si>
  <si>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</si>
  <si>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</si>
  <si>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</si>
  <si>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</si>
  <si>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</si>
  <si>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</si>
  <si>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</si>
  <si>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</si>
  <si>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</si>
  <si>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</si>
  <si>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</si>
  <si>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</si>
  <si>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</si>
  <si>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</si>
  <si>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</si>
  <si>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</si>
  <si>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</si>
  <si>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</si>
  <si>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</si>
  <si>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</si>
  <si>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</si>
  <si>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</si>
  <si>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</si>
  <si>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</si>
  <si>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</si>
  <si>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</si>
  <si>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</si>
  <si>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</si>
  <si>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</si>
  <si>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</si>
  <si>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</si>
  <si>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</si>
  <si>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</si>
  <si>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</si>
  <si>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</si>
  <si>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</si>
  <si>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</si>
  <si>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</si>
  <si>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</si>
  <si>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</si>
  <si>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</si>
  <si>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</si>
  <si>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</si>
  <si>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</si>
  <si>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</si>
  <si>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</si>
  <si>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</si>
  <si>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</si>
  <si>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</si>
  <si>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</si>
  <si>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</si>
  <si>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</si>
  <si>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</si>
  <si>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</si>
  <si>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</si>
  <si>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</si>
  <si>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</si>
  <si>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</si>
  <si>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</si>
  <si>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</si>
  <si>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</si>
  <si>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</si>
  <si>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</si>
  <si>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</si>
  <si>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</si>
  <si>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</si>
  <si>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</si>
  <si>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</si>
  <si>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</si>
  <si>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</si>
  <si>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</si>
  <si>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</si>
  <si>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</si>
  <si>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</si>
  <si>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</si>
  <si>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</si>
  <si>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</si>
  <si>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</si>
  <si>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</si>
  <si>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</si>
  <si>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</si>
  <si>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</si>
  <si>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</si>
  <si>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</si>
  <si>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</si>
  <si>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</si>
  <si>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</si>
  <si>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</si>
  <si>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</si>
  <si>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</si>
  <si>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</si>
  <si>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</si>
  <si>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</si>
  <si>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</si>
  <si>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</si>
  <si>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</si>
  <si>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</si>
  <si>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</si>
  <si>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</si>
  <si>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</si>
  <si>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</si>
  <si>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</si>
  <si>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</si>
  <si>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</si>
  <si>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</si>
  <si>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</si>
  <si>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</si>
  <si>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</si>
  <si>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</si>
  <si>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</si>
  <si>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</si>
  <si>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</si>
  <si>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</si>
  <si>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</si>
  <si>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</si>
  <si>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</si>
  <si>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</si>
  <si>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</si>
  <si>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</si>
  <si>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</si>
  <si>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</si>
  <si>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</si>
  <si>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</si>
  <si>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</si>
  <si>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</si>
  <si>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</si>
  <si>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</si>
  <si>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</si>
  <si>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</si>
  <si>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</si>
  <si>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</si>
  <si>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</si>
  <si>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</si>
  <si>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</si>
  <si>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</si>
  <si>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</si>
  <si>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</si>
  <si>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</si>
  <si>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</si>
  <si>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</si>
  <si>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</si>
  <si>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</si>
  <si>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</si>
  <si>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</si>
  <si>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</si>
  <si>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</si>
  <si>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</si>
  <si>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</si>
  <si>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</si>
  <si>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</si>
  <si>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</si>
  <si>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</si>
  <si>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</si>
  <si>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</si>
  <si>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</si>
  <si>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</si>
  <si>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</si>
  <si>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</si>
  <si>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</si>
  <si>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</si>
  <si>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</si>
  <si>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</si>
  <si>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</si>
  <si>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</si>
  <si>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</si>
  <si>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</si>
  <si>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</si>
  <si>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</si>
  <si>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</si>
  <si>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</si>
  <si>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</si>
  <si>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</si>
  <si>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</si>
  <si>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</si>
  <si>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</si>
  <si>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</si>
  <si>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</si>
  <si>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</si>
  <si>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</si>
  <si>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</si>
  <si>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</si>
  <si>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</si>
  <si>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</si>
  <si>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</si>
  <si>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</si>
  <si>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</si>
  <si>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</si>
  <si>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</si>
  <si>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</si>
  <si>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</si>
  <si>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</si>
  <si>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</si>
  <si>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</si>
  <si>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</si>
  <si>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</si>
  <si>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</si>
  <si>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</si>
  <si>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</si>
  <si>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</si>
  <si>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</si>
  <si>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</si>
  <si>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</si>
  <si>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</si>
  <si>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</si>
  <si>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</si>
  <si>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</si>
  <si>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</si>
  <si>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</si>
  <si>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</si>
  <si>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</si>
  <si>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</si>
  <si>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</si>
  <si>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</si>
  <si>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</si>
  <si>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</si>
  <si>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</si>
  <si>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</si>
  <si>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</si>
  <si>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</si>
  <si>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</si>
  <si>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</si>
  <si>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</si>
  <si>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</si>
  <si>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</si>
  <si>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</si>
  <si>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</si>
  <si>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</si>
  <si>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</si>
  <si>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</si>
  <si>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</si>
  <si>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</si>
  <si>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</si>
  <si>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</si>
  <si>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</si>
  <si>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</si>
  <si>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</si>
  <si>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</si>
  <si>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</si>
  <si>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</si>
  <si>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</si>
  <si>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</si>
  <si>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</si>
  <si>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</si>
  <si>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</si>
  <si>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</si>
  <si>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</si>
  <si>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</si>
  <si>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</si>
  <si>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</si>
  <si>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</si>
  <si>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</si>
  <si>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</si>
  <si>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</si>
  <si>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</si>
  <si>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</si>
  <si>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</si>
  <si>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</si>
  <si>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</si>
  <si>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</si>
  <si>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</si>
  <si>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</si>
  <si>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</si>
  <si>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</si>
  <si>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</si>
  <si>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</si>
  <si>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</si>
  <si>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</si>
  <si>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</si>
  <si>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</si>
  <si>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</si>
  <si>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</si>
  <si>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</si>
  <si>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</si>
  <si>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</si>
  <si>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</si>
  <si>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</si>
  <si>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</si>
  <si>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</si>
  <si>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</si>
  <si>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</si>
  <si>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</si>
  <si>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</si>
  <si>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</si>
  <si>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</si>
  <si>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</si>
  <si>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</si>
  <si>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</si>
  <si>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</si>
  <si>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</si>
  <si>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</si>
  <si>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</si>
  <si>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</si>
  <si>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</si>
  <si>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</si>
  <si>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</si>
  <si>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</si>
  <si>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</si>
  <si>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</si>
  <si>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</si>
  <si>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</si>
  <si>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</si>
  <si>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</si>
  <si>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</si>
  <si>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</si>
  <si>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</si>
  <si>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</si>
  <si>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</si>
  <si>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</si>
  <si>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</si>
  <si>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</si>
  <si>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</si>
  <si>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</si>
  <si>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</si>
  <si>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</si>
  <si>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</si>
  <si>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</si>
  <si>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</si>
  <si>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</si>
  <si>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</si>
  <si>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</si>
  <si>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</si>
  <si>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</si>
  <si>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</si>
  <si>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</si>
  <si>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</si>
  <si>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</si>
  <si>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</si>
  <si>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</si>
  <si>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</si>
  <si>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</si>
  <si>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</si>
  <si>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</si>
  <si>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</si>
  <si>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</si>
  <si>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</si>
  <si>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</si>
  <si>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</si>
  <si>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</si>
  <si>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</si>
  <si>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</si>
  <si>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</si>
  <si>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</si>
  <si>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</si>
  <si>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</si>
  <si>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</si>
  <si>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</si>
  <si>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</si>
  <si>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</si>
  <si>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</si>
  <si>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</si>
  <si>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</si>
  <si>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</si>
  <si>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</si>
  <si>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</si>
  <si>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</si>
  <si>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</si>
  <si>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</si>
  <si>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</si>
  <si>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</si>
  <si>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</si>
  <si>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</si>
  <si>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</si>
  <si>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</si>
  <si>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</si>
  <si>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</si>
  <si>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</si>
  <si>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</si>
  <si>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</si>
  <si>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</si>
  <si>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</si>
  <si>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</si>
  <si>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</si>
  <si>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</si>
  <si>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</si>
  <si>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</si>
  <si>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</si>
  <si>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</si>
  <si>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</si>
  <si>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</si>
  <si>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</si>
  <si>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</si>
  <si>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</si>
  <si>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</si>
  <si>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</si>
  <si>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</si>
  <si>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</si>
  <si>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</si>
  <si>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</si>
  <si>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</si>
  <si>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</si>
  <si>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</si>
  <si>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</si>
  <si>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</si>
  <si>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</si>
  <si>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</si>
  <si>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</si>
  <si>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</si>
  <si>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</si>
  <si>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</si>
  <si>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</si>
  <si>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</si>
  <si>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</si>
  <si>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</si>
  <si>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</si>
  <si>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</si>
  <si>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</si>
  <si>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</si>
  <si>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</si>
  <si>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</si>
  <si>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</si>
  <si>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</si>
  <si>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</si>
  <si>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</si>
  <si>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</si>
  <si>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</si>
  <si>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</si>
  <si>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</si>
  <si>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</si>
  <si>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</si>
  <si>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</si>
  <si>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</si>
  <si>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</si>
  <si>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</si>
  <si>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</si>
  <si>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</si>
  <si>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</si>
  <si>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</si>
  <si>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</si>
  <si>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</si>
  <si>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</si>
  <si>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</si>
  <si>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</si>
  <si>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</si>
  <si>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</si>
  <si>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</si>
  <si>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</si>
  <si>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</si>
  <si>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</si>
  <si>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</si>
  <si>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</si>
  <si>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</si>
  <si>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</si>
  <si>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</si>
  <si>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</si>
  <si>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</si>
  <si>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</si>
  <si>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</si>
  <si>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</si>
  <si>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</si>
  <si>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</si>
  <si>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</si>
  <si>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</si>
  <si>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</si>
  <si>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</si>
  <si>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</si>
  <si>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</si>
  <si>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</si>
  <si>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</si>
  <si>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</si>
  <si>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</si>
  <si>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</si>
  <si>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</si>
  <si>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</si>
  <si>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</si>
  <si>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</si>
  <si>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</si>
  <si>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</si>
  <si>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</si>
  <si>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</si>
  <si>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</si>
  <si>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</si>
  <si>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</si>
  <si>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</si>
  <si>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</si>
  <si>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</si>
  <si>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</si>
  <si>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</si>
  <si>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</si>
  <si>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</si>
  <si>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</si>
  <si>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</si>
  <si>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</si>
  <si>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</si>
  <si>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</si>
  <si>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</si>
  <si>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</si>
  <si>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</si>
  <si>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</si>
  <si>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</si>
  <si>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</si>
  <si>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</si>
  <si>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</si>
  <si>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</si>
  <si>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</si>
  <si>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</si>
  <si>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</si>
  <si>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</si>
  <si>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</si>
  <si>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</si>
  <si>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</si>
  <si>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</si>
  <si>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</si>
  <si>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</si>
  <si>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</si>
  <si>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</si>
  <si>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</si>
  <si>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</si>
  <si>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</si>
  <si>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</si>
  <si>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</si>
  <si>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</si>
  <si>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</si>
  <si>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</si>
  <si>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</si>
  <si>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</si>
  <si>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</si>
  <si>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</si>
  <si>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</si>
  <si>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</si>
  <si>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</si>
  <si>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</si>
  <si>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</si>
  <si>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</si>
  <si>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</si>
  <si>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</si>
  <si>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</si>
  <si>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</si>
  <si>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</si>
  <si>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</si>
  <si>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</si>
  <si>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</si>
  <si>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</si>
  <si>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</si>
  <si>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</si>
  <si>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</si>
  <si>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</si>
  <si>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</si>
  <si>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</si>
  <si>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</si>
  <si>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</si>
  <si>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</si>
  <si>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</si>
  <si>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</si>
  <si>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</si>
  <si>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</si>
  <si>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</si>
  <si>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</si>
  <si>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</si>
  <si>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</si>
  <si>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</si>
  <si>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</si>
  <si>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</si>
  <si>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</si>
  <si>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</si>
  <si>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</si>
  <si>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</si>
  <si>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</si>
  <si>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</si>
  <si>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</si>
  <si>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</si>
  <si>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</si>
  <si>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</si>
  <si>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</si>
  <si>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</si>
  <si>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</si>
  <si>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</si>
  <si>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</si>
  <si>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</si>
  <si>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</si>
  <si>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</si>
  <si>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</si>
  <si>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</si>
  <si>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</si>
  <si>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</si>
  <si>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</si>
  <si>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</si>
  <si>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</si>
  <si>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</si>
  <si>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</si>
  <si>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</si>
  <si>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</si>
  <si>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</si>
  <si>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</si>
  <si>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</si>
  <si>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</si>
  <si>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</si>
  <si>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</si>
  <si>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</si>
  <si>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</si>
  <si>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</si>
  <si>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</si>
  <si>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</si>
  <si>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</si>
  <si>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</si>
  <si>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</si>
  <si>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</si>
  <si>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</si>
  <si>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</si>
  <si>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</si>
  <si>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</si>
  <si>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</si>
  <si>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</si>
  <si>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</si>
  <si>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</si>
  <si>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</si>
  <si>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</si>
  <si>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</si>
  <si>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</si>
  <si>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</si>
  <si>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</si>
  <si>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</si>
  <si>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</si>
  <si>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</si>
  <si>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</si>
  <si>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</si>
  <si>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</si>
  <si>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</si>
  <si>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</si>
  <si>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</si>
  <si>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</si>
  <si>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</si>
  <si>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</si>
  <si>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</si>
  <si>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</si>
  <si>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</si>
  <si>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</si>
  <si>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</si>
  <si>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</si>
  <si>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</si>
  <si>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</si>
  <si>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</si>
  <si>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</si>
  <si>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</si>
  <si>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</si>
  <si>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</si>
  <si>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</si>
  <si>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</si>
  <si>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</si>
  <si>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</si>
  <si>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</si>
  <si>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</si>
  <si>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</si>
  <si>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</si>
  <si>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</si>
  <si>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</si>
  <si>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</si>
  <si>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</si>
  <si>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</si>
  <si>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</si>
  <si>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</si>
  <si>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</si>
  <si>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</si>
  <si>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</si>
  <si>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</si>
  <si>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</si>
  <si>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</si>
  <si>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</si>
  <si>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</si>
  <si>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</si>
  <si>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</si>
  <si>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</si>
  <si>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</si>
  <si>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</si>
  <si>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</si>
  <si>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</si>
  <si>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</si>
  <si>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</si>
  <si>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</si>
  <si>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</si>
  <si>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</si>
  <si>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</si>
  <si>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</si>
  <si>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</si>
  <si>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</si>
  <si>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</si>
  <si>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</si>
  <si>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</si>
  <si>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</si>
  <si>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</si>
  <si>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</si>
  <si>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</si>
  <si>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</si>
  <si>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</si>
  <si>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</si>
  <si>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</si>
  <si>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</si>
  <si>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</si>
  <si>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</si>
  <si>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</si>
  <si>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</si>
  <si>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</si>
  <si>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</si>
  <si>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</si>
  <si>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</si>
  <si>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</si>
  <si>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</si>
  <si>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</si>
  <si>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</si>
  <si>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</si>
  <si>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</si>
  <si>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</si>
  <si>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</si>
  <si>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</si>
  <si>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</si>
  <si>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</si>
  <si>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</si>
  <si>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</si>
  <si>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</si>
  <si>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</si>
  <si>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</si>
  <si>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</si>
  <si>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</si>
  <si>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</si>
  <si>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</si>
  <si>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</si>
  <si>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</si>
  <si>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</si>
  <si>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</si>
  <si>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</si>
  <si>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</si>
  <si>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</si>
  <si>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</si>
  <si>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</si>
  <si>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</si>
  <si>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</si>
  <si>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</si>
  <si>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</si>
  <si>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</si>
  <si>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</si>
  <si>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</si>
  <si>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</si>
  <si>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</si>
  <si>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</si>
  <si>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</si>
  <si>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</si>
  <si>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</si>
  <si>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</si>
  <si>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</si>
  <si>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</si>
  <si>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</si>
  <si>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</si>
  <si>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</si>
  <si>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</si>
  <si>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</si>
  <si>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</si>
  <si>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</si>
  <si>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</si>
  <si>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</si>
  <si>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</si>
  <si>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</si>
  <si>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</si>
  <si>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</si>
  <si>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</si>
  <si>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</si>
  <si>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</si>
  <si>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</si>
  <si>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</si>
  <si>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</si>
  <si>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</si>
  <si>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</si>
  <si>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</si>
  <si>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</si>
  <si>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</si>
  <si>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</si>
  <si>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</si>
  <si>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</si>
  <si>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</si>
  <si>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</si>
  <si>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</si>
  <si>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</si>
  <si>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</si>
  <si>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</si>
  <si>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</si>
  <si>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</si>
  <si>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</si>
  <si>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</si>
  <si>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</si>
  <si>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</si>
  <si>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</si>
  <si>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</si>
  <si>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</si>
  <si>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</si>
  <si>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</si>
  <si>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</si>
  <si>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</si>
  <si>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</si>
  <si>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</si>
  <si>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</si>
  <si>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</si>
  <si>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</si>
  <si>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</si>
  <si>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</si>
  <si>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</si>
  <si>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</si>
  <si>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</si>
  <si>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</si>
  <si>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</si>
  <si>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</si>
  <si>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</si>
  <si>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</si>
  <si>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</si>
  <si>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</si>
  <si>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</si>
  <si>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</si>
  <si>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</si>
  <si>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</si>
  <si>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</si>
  <si>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</si>
  <si>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</si>
  <si>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</si>
  <si>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</si>
  <si>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</si>
  <si>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</si>
  <si>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</si>
  <si>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</si>
  <si>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</si>
  <si>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</si>
  <si>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</si>
  <si>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</si>
  <si>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</si>
  <si>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</si>
  <si>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</si>
  <si>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</si>
  <si>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</si>
  <si>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</si>
  <si>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</si>
  <si>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</si>
  <si>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</si>
  <si>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</si>
  <si>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</si>
  <si>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</si>
  <si>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</si>
  <si>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</si>
  <si>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</si>
  <si>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</si>
  <si>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</si>
  <si>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</si>
  <si>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</si>
  <si>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</si>
  <si>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</si>
  <si>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</si>
  <si>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</si>
  <si>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</si>
  <si>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</si>
  <si>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</si>
  <si>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</si>
  <si>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</si>
  <si>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</si>
  <si>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</si>
  <si>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</si>
  <si>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</si>
  <si>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</si>
  <si>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</si>
  <si>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</si>
  <si>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</si>
  <si>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</si>
  <si>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</si>
  <si>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</si>
  <si>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</si>
  <si>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</si>
  <si>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</si>
  <si>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</si>
  <si>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</si>
  <si>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</si>
  <si>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</si>
  <si>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</si>
  <si>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</si>
  <si>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</si>
  <si>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</si>
  <si>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</si>
  <si>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</si>
  <si>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</si>
  <si>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</si>
  <si>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</si>
  <si>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</si>
  <si>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</si>
  <si>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</si>
  <si>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</si>
  <si>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</si>
  <si>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</si>
  <si>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</si>
  <si>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</si>
  <si>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</si>
  <si>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</si>
  <si>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</si>
  <si>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</si>
  <si>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</si>
  <si>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</si>
  <si>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</si>
  <si>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</si>
  <si>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</si>
  <si>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</si>
  <si>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</si>
  <si>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</si>
  <si>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</si>
  <si>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</si>
  <si>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</si>
  <si>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</si>
  <si>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</si>
  <si>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</si>
  <si>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</si>
  <si>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</si>
  <si>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</si>
  <si>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</si>
  <si>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</si>
  <si>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</si>
  <si>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</si>
  <si>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</si>
  <si>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</si>
  <si>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</si>
  <si>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</si>
  <si>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</si>
  <si>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</si>
  <si>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</si>
  <si>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</si>
  <si>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</si>
  <si>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</si>
  <si>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</si>
  <si>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</si>
  <si>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</si>
  <si>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</si>
  <si>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</si>
  <si>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</si>
  <si>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</si>
  <si>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</si>
  <si>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</si>
  <si>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</si>
  <si>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</si>
  <si>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</si>
  <si>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</si>
  <si>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</si>
  <si>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</si>
  <si>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</si>
  <si>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</si>
  <si>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</si>
  <si>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</si>
  <si>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</si>
  <si>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</si>
  <si>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</si>
  <si>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</si>
  <si>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</si>
  <si>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</si>
  <si>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</si>
  <si>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</si>
  <si>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</si>
  <si>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</si>
  <si>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</si>
  <si>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</si>
  <si>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</si>
  <si>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</si>
  <si>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</si>
  <si>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</si>
  <si>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</si>
  <si>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</si>
  <si>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</si>
  <si>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</si>
  <si>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</si>
  <si>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</si>
  <si>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</si>
  <si>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</si>
  <si>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</si>
  <si>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</si>
  <si>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</si>
  <si>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</si>
  <si>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</si>
  <si>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</si>
  <si>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</si>
  <si>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</si>
  <si>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</si>
  <si>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</si>
  <si>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</si>
  <si>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</si>
  <si>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</si>
  <si>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</si>
  <si>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</si>
  <si>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</si>
  <si>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</si>
  <si>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</si>
  <si>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</si>
  <si>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</si>
  <si>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</si>
  <si>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</si>
  <si>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</si>
  <si>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</si>
  <si>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</si>
  <si>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</si>
  <si>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</si>
  <si>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</si>
  <si>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</si>
  <si>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</si>
  <si>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</si>
  <si>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</si>
  <si>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</si>
  <si>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</si>
  <si>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</si>
  <si>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</si>
  <si>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</si>
  <si>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</si>
  <si>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</si>
  <si>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</si>
  <si>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</si>
  <si>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</si>
  <si>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</si>
  <si>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</si>
  <si>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</si>
  <si>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</si>
  <si>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</si>
  <si>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</si>
  <si>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</si>
  <si>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</si>
  <si>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</si>
  <si>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</si>
  <si>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</si>
  <si>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</si>
  <si>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</si>
  <si>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</si>
  <si>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</si>
  <si>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</si>
  <si>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</si>
  <si>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</si>
  <si>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</si>
  <si>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</si>
  <si>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</si>
  <si>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</si>
  <si>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</si>
  <si>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</si>
  <si>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</si>
  <si>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</si>
  <si>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</si>
  <si>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</si>
  <si>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</si>
  <si>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</si>
  <si>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</si>
  <si>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</si>
  <si>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</si>
  <si>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</si>
  <si>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</si>
  <si>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</si>
  <si>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</si>
  <si>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</si>
  <si>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</si>
  <si>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</si>
  <si>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</si>
  <si>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</si>
  <si>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</si>
  <si>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</si>
  <si>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</si>
  <si>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</si>
  <si>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</si>
  <si>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</si>
  <si>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</si>
  <si>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</si>
  <si>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</si>
  <si>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</si>
  <si>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</si>
  <si>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</si>
  <si>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</si>
  <si>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</si>
  <si>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</si>
  <si>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</si>
  <si>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</si>
  <si>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</si>
  <si>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</si>
  <si>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</si>
  <si>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</si>
  <si>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</si>
  <si>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</si>
  <si>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</si>
  <si>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</si>
  <si>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</si>
  <si>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</si>
  <si>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</si>
  <si>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</si>
  <si>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</si>
  <si>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</si>
  <si>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</si>
  <si>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</si>
  <si>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</si>
  <si>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</si>
  <si>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</si>
  <si>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</si>
  <si>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</si>
  <si>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</si>
  <si>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</si>
  <si>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</si>
  <si>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</si>
  <si>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</si>
  <si>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</si>
  <si>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</si>
  <si>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</si>
  <si>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</si>
  <si>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</si>
  <si>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</si>
  <si>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</si>
  <si>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</si>
  <si>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</si>
  <si>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</si>
  <si>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</si>
  <si>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</si>
  <si>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</si>
  <si>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</si>
  <si>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</si>
  <si>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</si>
  <si>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</si>
  <si>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</si>
  <si>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</si>
  <si>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</si>
  <si>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</si>
  <si>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</si>
  <si>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</si>
  <si>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</si>
  <si>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</si>
  <si>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</si>
  <si>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</si>
  <si>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</si>
  <si>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</si>
  <si>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</si>
  <si>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</si>
  <si>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</si>
  <si>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</si>
  <si>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</si>
  <si>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</si>
  <si>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</si>
  <si>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</si>
  <si>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</si>
  <si>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</si>
  <si>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</si>
  <si>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</si>
  <si>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</si>
  <si>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</si>
  <si>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</si>
  <si>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</si>
  <si>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</si>
  <si>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</si>
  <si>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</si>
  <si>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</si>
  <si>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</si>
  <si>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</si>
  <si>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</si>
  <si>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</si>
  <si>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</si>
  <si>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</si>
  <si>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</si>
  <si>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</si>
  <si>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</si>
  <si>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</si>
  <si>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</si>
  <si>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</si>
  <si>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</si>
  <si>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</si>
  <si>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</si>
  <si>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</si>
  <si>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</si>
  <si>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</si>
  <si>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</si>
  <si>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</si>
  <si>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</si>
  <si>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</si>
  <si>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</si>
  <si>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</si>
  <si>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</si>
  <si>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</si>
  <si>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</si>
  <si>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</si>
  <si>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</si>
  <si>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</si>
  <si>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</si>
  <si>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</si>
  <si>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</si>
  <si>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</si>
  <si>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</si>
  <si>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</si>
  <si>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</si>
  <si>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</si>
  <si>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</si>
  <si>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</si>
  <si>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</si>
  <si>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</si>
  <si>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</si>
  <si>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</si>
  <si>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</si>
  <si>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</si>
  <si>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</si>
  <si>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</si>
  <si>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</si>
  <si>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</si>
  <si>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</si>
  <si>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</si>
  <si>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</si>
  <si>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</si>
  <si>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</si>
  <si>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</si>
  <si>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</si>
  <si>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</si>
  <si>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</si>
  <si>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</si>
  <si>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</si>
  <si>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</si>
  <si>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</si>
  <si>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</si>
  <si>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</si>
  <si>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</si>
  <si>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</si>
  <si>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</si>
  <si>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</si>
  <si>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</si>
  <si>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</si>
  <si>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</si>
  <si>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</si>
  <si>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</si>
  <si>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</si>
  <si>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</si>
  <si>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</si>
  <si>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</si>
  <si>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</si>
  <si>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</si>
  <si>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</si>
  <si>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</si>
  <si>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</si>
  <si>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</si>
  <si>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</si>
  <si>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</si>
  <si>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</si>
  <si>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</si>
  <si>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</si>
  <si>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</si>
  <si>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</si>
  <si>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</si>
  <si>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</si>
  <si>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</si>
  <si>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</si>
  <si>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</si>
  <si>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</si>
  <si>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</si>
  <si>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</si>
  <si>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</si>
  <si>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</si>
  <si>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</si>
  <si>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</si>
  <si>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</si>
  <si>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</si>
  <si>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</si>
  <si>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</si>
  <si>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</si>
  <si>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</si>
  <si>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</si>
  <si>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</si>
  <si>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</si>
  <si>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</si>
  <si>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</si>
  <si>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</si>
  <si>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</si>
  <si>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</si>
  <si>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</si>
  <si>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</si>
  <si>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</si>
  <si>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</si>
  <si>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</si>
  <si>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</si>
  <si>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</si>
  <si>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</si>
  <si>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</si>
  <si>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</si>
  <si>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</si>
  <si>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</si>
  <si>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</si>
  <si>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</si>
  <si>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</si>
  <si>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</si>
  <si>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</si>
  <si>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</si>
  <si>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</si>
  <si>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</si>
  <si>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</si>
  <si>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</si>
  <si>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</si>
  <si>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</si>
  <si>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</si>
  <si>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</si>
  <si>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</si>
  <si>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</si>
  <si>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</si>
  <si>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</si>
  <si>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</si>
  <si>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</si>
  <si>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</si>
  <si>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</si>
  <si>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</si>
  <si>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</si>
  <si>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</si>
  <si>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</si>
  <si>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</si>
  <si>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</si>
  <si>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</si>
  <si>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</si>
  <si>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</si>
  <si>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</si>
  <si>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</si>
  <si>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</si>
  <si>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</si>
  <si>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</si>
  <si>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</si>
  <si>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</si>
  <si>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</si>
  <si>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</si>
  <si>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</si>
  <si>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</si>
  <si>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</si>
  <si>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</si>
  <si>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</si>
  <si>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</si>
  <si>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</si>
  <si>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</si>
  <si>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</si>
  <si>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</si>
  <si>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</si>
  <si>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</si>
  <si>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</si>
  <si>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</si>
  <si>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</si>
  <si>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</si>
  <si>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</si>
  <si>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</si>
  <si>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</si>
  <si>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</si>
  <si>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</si>
  <si>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</si>
  <si>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</si>
  <si>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</si>
  <si>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</si>
  <si>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</si>
  <si>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</si>
  <si>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</si>
  <si>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</si>
  <si>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</si>
  <si>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</si>
  <si>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</si>
  <si>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</si>
  <si>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</si>
  <si>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</si>
  <si>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</si>
  <si>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</si>
  <si>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</si>
  <si>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</si>
  <si>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</si>
  <si>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</si>
  <si>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</si>
  <si>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</si>
  <si>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</si>
  <si>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</si>
  <si>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</si>
  <si>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</si>
  <si>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</si>
  <si>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</si>
  <si>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</si>
  <si>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</si>
  <si>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</si>
  <si>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</si>
  <si>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</si>
  <si>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</si>
  <si>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</si>
  <si>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</si>
  <si>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</si>
  <si>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</si>
  <si>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</si>
  <si>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</si>
  <si>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</si>
  <si>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</si>
  <si>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</si>
  <si>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</si>
  <si>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</si>
  <si>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</si>
  <si>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</si>
  <si>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</si>
  <si>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</si>
  <si>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</si>
  <si>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</si>
  <si>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</si>
  <si>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</si>
  <si>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</si>
  <si>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</si>
  <si>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</si>
  <si>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</si>
  <si>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</si>
  <si>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</si>
  <si>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</si>
  <si>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</si>
  <si>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</si>
  <si>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</si>
  <si>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</si>
  <si>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</si>
  <si>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</si>
  <si>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</si>
  <si>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</si>
  <si>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</si>
  <si>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</si>
  <si>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</si>
  <si>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</si>
  <si>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</si>
  <si>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</si>
  <si>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</si>
  <si>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</si>
  <si>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</si>
  <si>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</si>
  <si>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</si>
  <si>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</si>
  <si>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</si>
  <si>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</si>
  <si>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</si>
  <si>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</si>
  <si>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</si>
  <si>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</si>
  <si>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</si>
  <si>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</si>
  <si>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</si>
  <si>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</si>
  <si>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</si>
  <si>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</si>
  <si>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</si>
  <si>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</si>
  <si>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</si>
  <si>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</si>
  <si>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</si>
  <si>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</si>
  <si>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</si>
  <si>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</si>
  <si>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</si>
  <si>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</si>
  <si>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</si>
  <si>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</si>
  <si>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</si>
  <si>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</si>
  <si>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</si>
  <si>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</si>
  <si>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</si>
  <si>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</si>
  <si>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</si>
  <si>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</si>
  <si>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</si>
  <si>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</si>
  <si>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</si>
  <si>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</si>
  <si>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</si>
  <si>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</si>
  <si>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</si>
  <si>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</si>
  <si>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</si>
  <si>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</si>
  <si>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</si>
  <si>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</si>
  <si>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</si>
  <si>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</si>
  <si>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</si>
  <si>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</si>
  <si>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</si>
  <si>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</si>
  <si>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</si>
  <si>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</si>
  <si>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</si>
  <si>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</si>
  <si>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</si>
  <si>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</si>
  <si>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</si>
  <si>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</si>
  <si>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</si>
  <si>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</si>
  <si>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</si>
  <si>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</si>
  <si>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</si>
  <si>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</si>
  <si>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</si>
  <si>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</si>
  <si>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</si>
  <si>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</si>
  <si>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</si>
  <si>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</si>
  <si>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</si>
  <si>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</si>
  <si>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</si>
  <si>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</si>
  <si>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</si>
  <si>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</si>
  <si>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</si>
  <si>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</si>
  <si>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</si>
  <si>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</si>
  <si>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</si>
  <si>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</si>
  <si>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</si>
  <si>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</si>
  <si>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</si>
  <si>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</si>
  <si>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</si>
  <si>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</si>
  <si>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</si>
  <si>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</si>
  <si>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</si>
  <si>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</si>
  <si>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</si>
  <si>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</si>
  <si>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</si>
  <si>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</si>
  <si>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</si>
  <si>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</si>
  <si>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</si>
  <si>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</si>
  <si>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</si>
  <si>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</si>
  <si>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</si>
  <si>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</si>
  <si>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</si>
  <si>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</si>
  <si>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</si>
  <si>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</si>
  <si>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</si>
  <si>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</si>
  <si>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</si>
  <si>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</si>
  <si>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</si>
  <si>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</si>
  <si>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</si>
  <si>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</si>
  <si>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</si>
  <si>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</si>
  <si>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</si>
  <si>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</si>
  <si>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</si>
  <si>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</si>
  <si>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</si>
  <si>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</si>
  <si>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</si>
  <si>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</si>
  <si>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</si>
  <si>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</si>
  <si>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</si>
  <si>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</si>
  <si>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</si>
  <si>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</si>
  <si>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</si>
  <si>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</si>
  <si>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</si>
  <si>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</si>
  <si>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</si>
  <si>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</si>
  <si>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</si>
  <si>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</si>
  <si>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</si>
  <si>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</si>
  <si>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</si>
  <si>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</si>
  <si>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</si>
  <si>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</si>
  <si>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</si>
  <si>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</si>
  <si>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</si>
  <si>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</si>
  <si>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</si>
  <si>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</si>
  <si>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</si>
  <si>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</si>
  <si>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</si>
  <si>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</si>
  <si>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</si>
  <si>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</si>
  <si>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</si>
  <si>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</si>
  <si>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</si>
  <si>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</si>
  <si>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</si>
  <si>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</si>
  <si>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</si>
  <si>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</si>
  <si>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</si>
  <si>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</si>
  <si>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</si>
  <si>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</si>
  <si>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</si>
  <si>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</si>
  <si>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</si>
  <si>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</si>
  <si>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</si>
  <si>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</si>
  <si>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</si>
  <si>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</si>
  <si>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</si>
  <si>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</si>
  <si>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</si>
  <si>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</si>
  <si>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</si>
  <si>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</si>
  <si>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</si>
  <si>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</si>
  <si>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</si>
  <si>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</si>
  <si>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</si>
  <si>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</si>
  <si>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</si>
  <si>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</si>
  <si>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</si>
  <si>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</si>
  <si>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</si>
  <si>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</si>
  <si>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</si>
  <si>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</si>
  <si>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</si>
  <si>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</si>
  <si>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</si>
  <si>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</si>
  <si>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</si>
  <si>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</si>
  <si>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</si>
  <si>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</si>
  <si>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</si>
  <si>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</si>
  <si>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</si>
  <si>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</si>
  <si>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</si>
  <si>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</si>
  <si>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</si>
  <si>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</si>
  <si>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</si>
  <si>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</si>
  <si>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</si>
  <si>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</si>
  <si>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</si>
  <si>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</si>
  <si>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</si>
  <si>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</si>
  <si>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</si>
  <si>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</si>
  <si>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</si>
  <si>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</si>
  <si>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</si>
  <si>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</si>
  <si>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</si>
  <si>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</si>
  <si>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</si>
  <si>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</si>
  <si>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</si>
  <si>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</si>
  <si>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</si>
  <si>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</si>
  <si>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</si>
  <si>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</si>
  <si>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</si>
  <si>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</si>
  <si>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</si>
  <si>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</si>
  <si>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</si>
  <si>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</si>
  <si>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</si>
  <si>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</si>
  <si>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</si>
  <si>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</si>
  <si>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</si>
  <si>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</si>
  <si>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</si>
  <si>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</si>
  <si>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</si>
  <si>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</si>
  <si>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</si>
  <si>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</si>
  <si>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</si>
  <si>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</si>
  <si>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</si>
  <si>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</si>
  <si>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</si>
  <si>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</si>
  <si>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</si>
  <si>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</si>
  <si>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</si>
  <si>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</si>
  <si>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</si>
  <si>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</si>
  <si>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</si>
  <si>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</si>
  <si>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</si>
  <si>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</si>
  <si>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</si>
  <si>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</si>
  <si>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</si>
  <si>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</si>
  <si>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</si>
  <si>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</si>
  <si>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</si>
  <si>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</si>
  <si>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</si>
  <si>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</si>
  <si>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</si>
  <si>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</si>
  <si>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</si>
  <si>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</si>
  <si>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</si>
  <si>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</si>
  <si>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</si>
  <si>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</si>
  <si>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</si>
  <si>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</si>
  <si>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</si>
  <si>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</si>
  <si>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</si>
  <si>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</si>
  <si>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</si>
  <si>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</si>
  <si>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</si>
  <si>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</si>
  <si>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</si>
  <si>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</si>
  <si>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</si>
  <si>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</si>
  <si>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</si>
  <si>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</si>
  <si>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</si>
  <si>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</si>
  <si>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</si>
  <si>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</si>
  <si>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</si>
  <si>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</si>
  <si>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</si>
  <si>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</si>
  <si>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</si>
  <si>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</si>
  <si>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</si>
  <si>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</si>
  <si>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</si>
  <si>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</si>
  <si>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</si>
  <si>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</si>
  <si>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</si>
  <si>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</si>
  <si>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</si>
  <si>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</si>
  <si>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</si>
  <si>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</si>
  <si>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</si>
  <si>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</si>
  <si>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</si>
  <si>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</si>
  <si>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</si>
  <si>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</si>
  <si>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</si>
  <si>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</si>
  <si>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</si>
  <si>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</si>
  <si>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</si>
  <si>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</si>
  <si>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</si>
  <si>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</si>
  <si>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</si>
  <si>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</si>
  <si>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</si>
  <si>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</si>
  <si>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</si>
  <si>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</si>
  <si>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</si>
  <si>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</si>
  <si>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</si>
  <si>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</si>
  <si>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</si>
  <si>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</si>
  <si>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</si>
  <si>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</si>
  <si>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</si>
  <si>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</si>
  <si>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</si>
  <si>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</si>
  <si>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</si>
  <si>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</si>
  <si>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</si>
  <si>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</si>
  <si>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</si>
  <si>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</si>
  <si>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</si>
  <si>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</si>
  <si>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</si>
  <si>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</si>
  <si>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</si>
  <si>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</si>
  <si>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</si>
  <si>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</si>
  <si>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</si>
  <si>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</si>
  <si>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</si>
  <si>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</si>
  <si>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</si>
  <si>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</si>
  <si>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</si>
  <si>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</si>
  <si>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</si>
  <si>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</si>
  <si>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</si>
  <si>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</si>
  <si>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</si>
  <si>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</si>
  <si>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</si>
  <si>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</si>
  <si>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</si>
  <si>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</si>
  <si>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</si>
  <si>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</si>
  <si>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</si>
  <si>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</si>
  <si>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</si>
  <si>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</si>
  <si>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</si>
  <si>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</si>
  <si>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</si>
  <si>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</si>
  <si>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</si>
  <si>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</si>
  <si>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</si>
  <si>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</si>
  <si>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</si>
  <si>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</si>
  <si>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</si>
  <si>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</si>
  <si>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</si>
  <si>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</si>
  <si>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</si>
  <si>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</si>
  <si>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</si>
  <si>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</si>
  <si>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</si>
  <si>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</si>
  <si>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</si>
  <si>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</si>
  <si>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</si>
  <si>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</si>
  <si>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</si>
  <si>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</si>
  <si>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</si>
  <si>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</si>
  <si>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</si>
  <si>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</si>
  <si>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</si>
  <si>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</si>
  <si>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</si>
  <si>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</si>
  <si>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</si>
  <si>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</si>
  <si>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</si>
  <si>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</si>
  <si>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</si>
  <si>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</si>
  <si>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</si>
  <si>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</si>
  <si>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</si>
  <si>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</si>
  <si>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</si>
  <si>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</si>
  <si>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</si>
  <si>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</si>
  <si>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</si>
  <si>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</si>
  <si>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</si>
  <si>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</si>
  <si>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</si>
  <si>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</si>
  <si>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</si>
  <si>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</si>
  <si>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</si>
  <si>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</si>
  <si>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</si>
  <si>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</si>
  <si>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</si>
  <si>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</si>
  <si>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</si>
  <si>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</si>
  <si>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</si>
  <si>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</si>
  <si>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</si>
  <si>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</si>
  <si>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</si>
  <si>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</si>
  <si>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</si>
  <si>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</si>
  <si>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</si>
  <si>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</si>
  <si>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</si>
  <si>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</si>
  <si>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</si>
  <si>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</si>
  <si>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</si>
  <si>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</si>
  <si>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</si>
  <si>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</si>
  <si>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</si>
  <si>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</si>
  <si>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</si>
  <si>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</si>
  <si>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</si>
  <si>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</si>
  <si>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</si>
  <si>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</si>
  <si>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</si>
  <si>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</si>
  <si>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</si>
  <si>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</si>
  <si>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</si>
  <si>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</si>
  <si>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</si>
  <si>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</si>
  <si>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</si>
  <si>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</si>
  <si>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</si>
  <si>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</si>
  <si>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</si>
  <si>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</si>
  <si>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</si>
  <si>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</si>
  <si>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</si>
  <si>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</si>
  <si>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</si>
  <si>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</si>
  <si>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</si>
  <si>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</si>
  <si>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</si>
  <si>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</si>
  <si>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</si>
  <si>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</si>
  <si>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</si>
  <si>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</si>
  <si>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</si>
  <si>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</si>
  <si>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</si>
  <si>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</si>
  <si>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</si>
  <si>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</si>
  <si>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</si>
  <si>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</si>
  <si>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</si>
  <si>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</si>
  <si>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</si>
  <si>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</si>
  <si>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</si>
  <si>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</si>
  <si>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</si>
  <si>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</si>
  <si>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</si>
  <si>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</si>
  <si>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</si>
  <si>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</si>
  <si>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</si>
  <si>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</si>
  <si>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</si>
  <si>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</si>
  <si>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</si>
  <si>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</si>
  <si>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</si>
  <si>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</si>
  <si>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</si>
  <si>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</si>
  <si>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</si>
  <si>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</si>
  <si>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</si>
  <si>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</si>
  <si>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</si>
  <si>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</si>
  <si>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</si>
  <si>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</si>
  <si>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</si>
  <si>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</si>
  <si>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</si>
  <si>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</si>
  <si>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</si>
  <si>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</si>
  <si>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</si>
  <si>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</si>
  <si>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</si>
  <si>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</si>
  <si>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</si>
  <si>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</si>
  <si>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</si>
  <si>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</si>
  <si>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</si>
  <si>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</si>
  <si>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</si>
  <si>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</si>
  <si>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</si>
  <si>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</si>
  <si>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</si>
  <si>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</si>
  <si>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</si>
  <si>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</si>
  <si>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</si>
  <si>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</si>
  <si>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</si>
  <si>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</si>
  <si>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</si>
  <si>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</si>
  <si>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</si>
  <si>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</si>
  <si>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</si>
  <si>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</si>
  <si>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</si>
  <si>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</si>
  <si>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</si>
  <si>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</si>
  <si>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</si>
  <si>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</si>
  <si>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</si>
  <si>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</si>
  <si>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</si>
  <si>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</si>
  <si>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</si>
  <si>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</si>
  <si>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</si>
  <si>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</si>
  <si>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</si>
  <si>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</si>
  <si>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</si>
  <si>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</si>
  <si>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</si>
  <si>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</si>
  <si>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</si>
  <si>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</si>
  <si>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</si>
  <si>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</si>
  <si>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</si>
  <si>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</si>
  <si>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</si>
  <si>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</si>
  <si>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</si>
  <si>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</si>
  <si>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</si>
  <si>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</si>
  <si>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</si>
  <si>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</si>
  <si>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</si>
  <si>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</si>
  <si>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</si>
  <si>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</si>
  <si>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</si>
  <si>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</si>
  <si>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</si>
  <si>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</si>
  <si>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</si>
  <si>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</si>
  <si>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</si>
  <si>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</si>
  <si>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</si>
  <si>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</si>
  <si>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</si>
  <si>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</si>
  <si>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</si>
  <si>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</si>
  <si>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</si>
  <si>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</si>
  <si>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</si>
  <si>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</si>
  <si>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</si>
  <si>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</si>
  <si>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</si>
  <si>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</si>
  <si>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</si>
  <si>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</si>
  <si>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</si>
  <si>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</si>
  <si>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</si>
  <si>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</si>
  <si>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</si>
  <si>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</si>
  <si>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</si>
  <si>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</si>
  <si>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</si>
  <si>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</si>
  <si>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</si>
  <si>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</si>
  <si>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</si>
  <si>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</si>
  <si>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</si>
  <si>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</si>
  <si>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</si>
  <si>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</si>
  <si>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</si>
  <si>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</si>
  <si>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</si>
  <si>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</si>
  <si>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</si>
  <si>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</si>
  <si>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</si>
  <si>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</si>
  <si>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</si>
  <si>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</si>
  <si>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</si>
  <si>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</si>
  <si>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</si>
  <si>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</si>
  <si>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</si>
  <si>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</si>
  <si>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</si>
  <si>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</si>
  <si>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</si>
  <si>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</si>
  <si>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</si>
  <si>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</si>
  <si>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</si>
  <si>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</si>
  <si>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</si>
  <si>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</si>
  <si>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</si>
  <si>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</si>
  <si>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</si>
  <si>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</si>
  <si>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</si>
  <si>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</si>
  <si>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</si>
  <si>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</si>
  <si>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</si>
  <si>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</si>
  <si>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</si>
  <si>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</si>
  <si>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</si>
  <si>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</si>
  <si>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</si>
  <si>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</si>
  <si>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</si>
  <si>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</si>
  <si>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</si>
  <si>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</si>
  <si>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</si>
  <si>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</si>
  <si>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</si>
  <si>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</si>
  <si>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</si>
  <si>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</si>
  <si>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</si>
  <si>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</si>
  <si>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</si>
  <si>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</si>
  <si>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</si>
  <si>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</si>
  <si>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</si>
  <si>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</si>
  <si>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</si>
  <si>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</si>
  <si>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</si>
  <si>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</si>
  <si>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</si>
  <si>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</si>
  <si>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</si>
  <si>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</si>
  <si>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</si>
  <si>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</si>
  <si>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</si>
  <si>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</si>
  <si>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</si>
  <si>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</si>
  <si>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</si>
  <si>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</si>
  <si>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</si>
  <si>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</si>
  <si>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</si>
  <si>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</si>
  <si>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</si>
  <si>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</si>
  <si>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</si>
  <si>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</si>
  <si>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</si>
  <si>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</si>
  <si>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</si>
  <si>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</si>
  <si>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</si>
  <si>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</si>
  <si>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</si>
  <si>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</si>
  <si>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</si>
  <si>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</si>
  <si>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</si>
  <si>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</si>
  <si>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</si>
  <si>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</si>
  <si>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</si>
  <si>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</si>
  <si>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</si>
  <si>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</si>
  <si>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</si>
  <si>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</si>
  <si>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</si>
  <si>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</si>
  <si>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</si>
  <si>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</si>
  <si>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</si>
  <si>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</si>
  <si>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</si>
  <si>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</si>
  <si>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</si>
  <si>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</si>
  <si>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</si>
  <si>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</si>
  <si>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</si>
  <si>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</si>
  <si>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</si>
  <si>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</si>
  <si>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</si>
  <si>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</si>
  <si>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</si>
  <si>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</si>
  <si>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</si>
  <si>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</si>
  <si>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</si>
  <si>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</si>
  <si>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</si>
  <si>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</si>
  <si>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</si>
  <si>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</si>
  <si>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</si>
  <si>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</si>
  <si>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</si>
  <si>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</si>
  <si>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</si>
  <si>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</si>
  <si>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</si>
  <si>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</si>
  <si>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</si>
  <si>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</si>
  <si>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</si>
  <si>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</si>
  <si>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</si>
  <si>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</si>
  <si>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</si>
  <si>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</si>
  <si>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</si>
  <si>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</si>
  <si>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</si>
  <si>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</si>
  <si>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</si>
  <si>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</si>
  <si>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</si>
  <si>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</si>
  <si>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</si>
  <si>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</si>
  <si>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</si>
  <si>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</si>
  <si>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</si>
  <si>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</si>
  <si>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</si>
  <si>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</si>
  <si>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</si>
  <si>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</si>
  <si>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</si>
  <si>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</si>
  <si>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</si>
  <si>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</si>
  <si>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</si>
  <si>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</si>
  <si>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</si>
  <si>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</si>
  <si>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</si>
  <si>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</si>
  <si>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</si>
  <si>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</si>
  <si>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</si>
  <si>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</si>
  <si>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</si>
  <si>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</si>
  <si>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</si>
  <si>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</si>
  <si>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</si>
  <si>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</si>
  <si>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</si>
  <si>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</si>
  <si>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</si>
  <si>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</si>
  <si>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</si>
  <si>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</si>
  <si>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</si>
  <si>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</si>
  <si>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</si>
  <si>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</si>
  <si>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</si>
  <si>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</si>
  <si>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</si>
  <si>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</si>
  <si>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</si>
  <si>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</si>
  <si>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</si>
  <si>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</si>
  <si>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</si>
  <si>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</si>
  <si>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</si>
  <si>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</si>
  <si>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</si>
  <si>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</si>
  <si>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</si>
  <si>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</si>
  <si>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</si>
  <si>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</si>
  <si>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</si>
  <si>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</si>
  <si>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</si>
  <si>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</si>
  <si>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</si>
  <si>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</si>
  <si>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</si>
  <si>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</si>
  <si>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</si>
  <si>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</si>
  <si>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</si>
  <si>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</si>
  <si>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</si>
  <si>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</si>
  <si>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</si>
  <si>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</si>
  <si>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</si>
  <si>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</si>
  <si>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</si>
  <si>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</si>
  <si>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</si>
  <si>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</si>
  <si>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</si>
  <si>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</si>
  <si>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</si>
  <si>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</si>
  <si>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</si>
  <si>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</si>
  <si>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</si>
  <si>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</si>
  <si>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</si>
  <si>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</si>
  <si>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</si>
  <si>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</si>
  <si>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</si>
  <si>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</si>
  <si>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</si>
  <si>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</si>
  <si>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</si>
  <si>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</si>
  <si>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</si>
  <si>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</si>
  <si>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</si>
  <si>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</si>
  <si>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</si>
  <si>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</si>
  <si>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</si>
  <si>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</si>
  <si>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</si>
  <si>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</si>
  <si>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</si>
  <si>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</si>
  <si>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</si>
  <si>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</si>
  <si>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</si>
  <si>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</si>
  <si>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</si>
  <si>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</si>
  <si>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</si>
  <si>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</si>
  <si>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</si>
  <si>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</si>
  <si>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</si>
  <si>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</si>
  <si>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</si>
  <si>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</si>
  <si>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</si>
  <si>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</si>
  <si>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</si>
  <si>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</si>
  <si>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</si>
  <si>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</si>
  <si>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</si>
  <si>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</si>
  <si>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</si>
  <si>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</si>
  <si>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</si>
  <si>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</si>
  <si>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</si>
  <si>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</si>
  <si>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</si>
  <si>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</si>
  <si>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</si>
  <si>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</si>
  <si>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</si>
  <si>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</si>
  <si>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</si>
  <si>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</si>
  <si>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</si>
  <si>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</si>
  <si>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</si>
  <si>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</si>
  <si>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</si>
  <si>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</si>
  <si>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</si>
  <si>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</si>
  <si>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</si>
  <si>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</si>
  <si>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</si>
  <si>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</si>
  <si>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</si>
  <si>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</si>
  <si>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</si>
  <si>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</si>
  <si>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</si>
  <si>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</si>
  <si>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</si>
  <si>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</si>
  <si>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</si>
  <si>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</si>
  <si>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</si>
  <si>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</si>
  <si>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</si>
  <si>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</si>
  <si>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</si>
  <si>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</si>
  <si>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</si>
  <si>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</si>
  <si>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</si>
  <si>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</si>
  <si>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</si>
  <si>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</si>
  <si>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</si>
  <si>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</si>
  <si>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</si>
  <si>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</si>
  <si>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</si>
  <si>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</si>
  <si>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</si>
  <si>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</si>
  <si>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</si>
  <si>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</si>
  <si>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</si>
  <si>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</si>
  <si>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</si>
  <si>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</si>
  <si>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</si>
  <si>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</si>
  <si>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</si>
  <si>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</si>
  <si>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</si>
  <si>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</si>
  <si>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</si>
  <si>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</si>
  <si>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</si>
  <si>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</si>
  <si>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</si>
  <si>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</si>
  <si>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</si>
  <si>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</si>
  <si>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</si>
  <si>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</si>
  <si>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</si>
  <si>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</si>
  <si>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</si>
  <si>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</si>
  <si>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</si>
  <si>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</si>
  <si>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</si>
  <si>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</si>
  <si>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</si>
  <si>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</si>
  <si>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</si>
  <si>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</si>
  <si>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</si>
  <si>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</si>
  <si>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</si>
  <si>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</si>
  <si>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</si>
  <si>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</si>
  <si>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</si>
  <si>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</si>
  <si>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</si>
  <si>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</si>
  <si>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</si>
  <si>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</si>
  <si>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</si>
  <si>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</si>
  <si>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</si>
  <si>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</si>
  <si>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</si>
  <si>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</si>
  <si>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</si>
  <si>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</si>
  <si>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</si>
  <si>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</si>
  <si>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</si>
  <si>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</si>
  <si>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</si>
  <si>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</si>
  <si>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</si>
  <si>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</si>
  <si>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</si>
  <si>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</si>
  <si>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</si>
  <si>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</si>
  <si>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</si>
  <si>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</si>
  <si>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</si>
  <si>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</si>
  <si>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</si>
  <si>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</si>
  <si>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</si>
  <si>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</si>
  <si>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</si>
  <si>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</si>
  <si>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</si>
  <si>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</si>
  <si>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</si>
  <si>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</si>
  <si>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</si>
  <si>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</si>
  <si>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</si>
  <si>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</si>
  <si>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</si>
  <si>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</si>
  <si>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</si>
  <si>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</si>
  <si>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</si>
  <si>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</si>
  <si>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</si>
  <si>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</si>
  <si>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</si>
  <si>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</si>
  <si>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</si>
  <si>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</si>
  <si>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</si>
  <si>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</si>
  <si>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</si>
  <si>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</si>
  <si>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</si>
  <si>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</si>
  <si>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</si>
  <si>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</si>
  <si>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</si>
  <si>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</si>
  <si>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</si>
  <si>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</si>
  <si>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</si>
  <si>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</si>
  <si>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</si>
  <si>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</si>
  <si>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</si>
  <si>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</si>
  <si>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</si>
  <si>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</si>
  <si>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</si>
  <si>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</si>
  <si>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</si>
  <si>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</si>
  <si>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</si>
  <si>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</si>
  <si>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</si>
  <si>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</si>
  <si>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</si>
  <si>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</si>
  <si>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</si>
  <si>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</si>
  <si>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</si>
  <si>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</si>
  <si>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</si>
  <si>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</si>
  <si>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</si>
  <si>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</si>
  <si>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</si>
  <si>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</si>
  <si>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</si>
  <si>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</si>
  <si>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</si>
  <si>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</si>
  <si>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</si>
  <si>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</si>
  <si>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</si>
  <si>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</si>
  <si>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</si>
  <si>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</si>
  <si>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</si>
  <si>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</si>
  <si>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</si>
  <si>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</si>
  <si>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</si>
  <si>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</si>
  <si>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</si>
  <si>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</si>
  <si>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</si>
  <si>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</si>
  <si>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</si>
  <si>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</si>
  <si>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</si>
  <si>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</si>
  <si>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</si>
  <si>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</si>
  <si>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</si>
  <si>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</si>
  <si>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</si>
  <si>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</si>
  <si>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</si>
  <si>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</si>
  <si>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</si>
  <si>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</si>
  <si>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</si>
  <si>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</si>
  <si>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</si>
  <si>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</si>
  <si>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</si>
  <si>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</si>
  <si>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</si>
  <si>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</si>
  <si>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</si>
  <si>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</si>
  <si>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</si>
  <si>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</si>
  <si>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</si>
  <si>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</si>
  <si>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</si>
  <si>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</si>
  <si>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</si>
  <si>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</si>
  <si>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</si>
  <si>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</si>
  <si>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</si>
  <si>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</si>
  <si>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</si>
  <si>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</si>
  <si>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</si>
  <si>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</si>
  <si>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</si>
  <si>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</si>
  <si>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</si>
  <si>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</si>
  <si>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</si>
  <si>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</si>
  <si>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</si>
  <si>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</si>
  <si>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</si>
  <si>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</si>
  <si>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</si>
  <si>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</si>
  <si>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</si>
  <si>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</si>
  <si>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</si>
  <si>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</si>
  <si>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</si>
  <si>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</si>
  <si>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</si>
  <si>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</si>
  <si>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</si>
  <si>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</si>
  <si>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</si>
  <si>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</si>
  <si>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</si>
  <si>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</si>
  <si>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</si>
  <si>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</si>
  <si>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</si>
  <si>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</si>
  <si>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</si>
  <si>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</si>
  <si>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</si>
  <si>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</si>
  <si>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</si>
  <si>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</si>
  <si>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</si>
  <si>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</si>
  <si>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</si>
  <si>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</si>
  <si>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</si>
  <si>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</si>
  <si>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</si>
  <si>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</si>
  <si>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</si>
  <si>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</si>
  <si>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</si>
  <si>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</si>
  <si>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</si>
  <si>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</si>
  <si>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</si>
  <si>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</si>
  <si>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</si>
  <si>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</si>
  <si>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</si>
  <si>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</si>
  <si>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</si>
  <si>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</si>
  <si>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</si>
  <si>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</si>
  <si>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</si>
  <si>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</si>
  <si>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</si>
  <si>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</si>
  <si>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</si>
  <si>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</si>
  <si>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</si>
  <si>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</si>
  <si>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</si>
  <si>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</si>
  <si>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</si>
  <si>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</si>
  <si>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</si>
  <si>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</si>
  <si>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</si>
  <si>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</si>
  <si>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</si>
  <si>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</si>
  <si>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</si>
  <si>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</si>
  <si>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</si>
  <si>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</si>
  <si>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</si>
  <si>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</si>
  <si>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</si>
  <si>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</si>
  <si>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</si>
  <si>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</si>
  <si>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</si>
  <si>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</si>
  <si>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</si>
  <si>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</si>
  <si>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</si>
  <si>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</si>
  <si>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</si>
  <si>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</si>
  <si>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</si>
  <si>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</si>
  <si>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</si>
  <si>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</si>
  <si>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</si>
  <si>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</si>
  <si>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</si>
  <si>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</si>
  <si>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</si>
  <si>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</si>
  <si>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</si>
  <si>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</si>
  <si>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</si>
  <si>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</si>
  <si>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</si>
  <si>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</si>
  <si>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</si>
  <si>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</si>
  <si>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</si>
  <si>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</si>
  <si>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</si>
  <si>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</si>
  <si>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</si>
  <si>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</si>
  <si>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</si>
  <si>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</si>
  <si>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</si>
  <si>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</si>
  <si>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</si>
  <si>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</si>
  <si>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</si>
  <si>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</si>
  <si>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</si>
  <si>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</si>
  <si>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</si>
  <si>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</si>
  <si>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</si>
  <si>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</si>
  <si>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</si>
  <si>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</si>
  <si>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</si>
  <si>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</si>
  <si>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</si>
  <si>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</si>
  <si>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</si>
  <si>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</si>
  <si>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</si>
  <si>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</si>
  <si>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</si>
  <si>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</si>
  <si>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</si>
  <si>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</si>
  <si>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</si>
  <si>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</si>
  <si>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</si>
  <si>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</si>
  <si>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</si>
  <si>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</si>
  <si>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</si>
  <si>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</si>
  <si>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</si>
  <si>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</si>
  <si>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</si>
  <si>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</si>
  <si>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</si>
  <si>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</si>
  <si>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</si>
  <si>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</si>
  <si>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</si>
  <si>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</si>
  <si>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</si>
  <si>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</si>
  <si>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</si>
  <si>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</si>
  <si>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</si>
  <si>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</si>
  <si>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</si>
  <si>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</si>
  <si>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</si>
  <si>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</si>
  <si>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</si>
  <si>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</si>
  <si>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</si>
  <si>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</si>
  <si>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</si>
  <si>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</si>
  <si>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</si>
  <si>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</si>
  <si>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</si>
  <si>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</si>
  <si>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</si>
  <si>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</si>
  <si>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</si>
  <si>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</si>
  <si>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</si>
  <si>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</si>
  <si>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</si>
  <si>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</si>
  <si>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</si>
  <si>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</si>
  <si>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</si>
  <si>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</si>
  <si>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</si>
  <si>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</si>
  <si>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</si>
  <si>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</si>
  <si>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</si>
  <si>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</si>
  <si>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</si>
  <si>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</si>
  <si>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</si>
  <si>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</si>
  <si>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</si>
  <si>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</si>
  <si>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</si>
  <si>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</si>
  <si>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</si>
  <si>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</si>
  <si>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</si>
  <si>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</si>
  <si>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</si>
  <si>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</si>
  <si>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</si>
  <si>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</si>
  <si>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</si>
  <si>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</si>
  <si>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</si>
  <si>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</si>
  <si>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</si>
  <si>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</si>
  <si>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</si>
  <si>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</si>
  <si>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</si>
  <si>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</si>
  <si>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</si>
  <si>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</si>
  <si>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</si>
  <si>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</si>
  <si>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</si>
  <si>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</si>
  <si>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</si>
  <si>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</si>
  <si>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</si>
  <si>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</si>
  <si>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</si>
  <si>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</si>
  <si>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</si>
  <si>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</si>
  <si>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</si>
  <si>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</si>
  <si>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</si>
  <si>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</si>
  <si>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</si>
  <si>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</si>
  <si>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</si>
  <si>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</si>
  <si>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</si>
  <si>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</si>
  <si>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</si>
  <si>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</si>
  <si>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</si>
  <si>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</si>
  <si>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</si>
  <si>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</si>
  <si>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</si>
  <si>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</si>
  <si>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</si>
  <si>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</si>
  <si>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</si>
  <si>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</si>
  <si>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</si>
  <si>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</si>
  <si>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</si>
  <si>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</si>
  <si>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</si>
  <si>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</si>
  <si>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</si>
  <si>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</si>
  <si>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</si>
  <si>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</si>
  <si>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</si>
  <si>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</si>
  <si>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</si>
  <si>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</si>
  <si>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</si>
  <si>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</si>
  <si>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</si>
  <si>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</si>
  <si>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</si>
  <si>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</si>
  <si>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</si>
  <si>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</si>
  <si>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</si>
  <si>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</si>
  <si>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</si>
  <si>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</si>
  <si>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</si>
  <si>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</si>
  <si>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</si>
  <si>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</si>
  <si>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</si>
  <si>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</si>
  <si>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</si>
  <si>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</si>
  <si>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</si>
  <si>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</si>
  <si>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</si>
  <si>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</si>
  <si>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</si>
  <si>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</si>
  <si>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</si>
  <si>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</si>
  <si>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</si>
  <si>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</si>
  <si>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</si>
  <si>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</si>
  <si>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</si>
  <si>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</si>
  <si>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</si>
  <si>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</si>
  <si>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</si>
  <si>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</si>
  <si>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</si>
  <si>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</si>
  <si>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</si>
  <si>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</si>
  <si>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</si>
  <si>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</si>
  <si>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</si>
  <si>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</si>
  <si>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</si>
  <si>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</si>
  <si>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</si>
  <si>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</si>
  <si>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</si>
  <si>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</si>
  <si>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</si>
  <si>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</si>
  <si>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</si>
  <si>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</si>
  <si>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</si>
  <si>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</si>
  <si>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</si>
  <si>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</si>
  <si>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</si>
  <si>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</si>
  <si>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</si>
  <si>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</si>
  <si>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</si>
  <si>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</si>
  <si>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</si>
  <si>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</si>
  <si>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</si>
  <si>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</si>
  <si>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</si>
  <si>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</si>
  <si>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</si>
  <si>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</si>
  <si>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</si>
  <si>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</si>
  <si>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</si>
  <si>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</si>
  <si>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</si>
  <si>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</si>
  <si>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</si>
  <si>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</si>
  <si>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</si>
  <si>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</si>
  <si>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</si>
  <si>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</si>
  <si>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</si>
  <si>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</si>
  <si>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</si>
  <si>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</si>
  <si>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</si>
  <si>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</si>
  <si>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</si>
  <si>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</si>
  <si>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</si>
  <si>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</si>
  <si>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</si>
  <si>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</si>
  <si>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</si>
  <si>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</si>
  <si>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</si>
  <si>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</si>
  <si>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</si>
  <si>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</si>
  <si>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</si>
  <si>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</si>
  <si>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</si>
  <si>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</si>
  <si>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</si>
  <si>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</si>
  <si>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</si>
  <si>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</si>
  <si>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</si>
  <si>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</si>
  <si>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</si>
  <si>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</si>
  <si>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</si>
  <si>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</si>
  <si>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</si>
  <si>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</si>
  <si>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</si>
  <si>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</si>
  <si>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</si>
  <si>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</si>
  <si>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</si>
  <si>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</si>
  <si>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</si>
  <si>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</si>
  <si>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</si>
  <si>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</si>
  <si>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</si>
  <si>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</si>
  <si>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</si>
  <si>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</si>
  <si>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</si>
  <si>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</si>
  <si>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</si>
  <si>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</si>
  <si>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</si>
  <si>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</si>
  <si>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</si>
  <si>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</si>
  <si>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</si>
  <si>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</si>
  <si>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</si>
  <si>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</si>
  <si>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</si>
  <si>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</si>
  <si>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</si>
  <si>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</si>
  <si>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</si>
  <si>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</si>
  <si>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</si>
  <si>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</si>
  <si>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</si>
  <si>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</si>
  <si>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</si>
  <si>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</si>
  <si>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</si>
  <si>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</si>
  <si>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</si>
  <si>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</si>
  <si>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</si>
  <si>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</si>
  <si>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</si>
  <si>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</si>
  <si>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</si>
  <si>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</si>
  <si>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</si>
  <si>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</si>
  <si>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</si>
  <si>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</si>
  <si>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</si>
  <si>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</si>
  <si>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</si>
  <si>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</si>
  <si>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</si>
  <si>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</si>
  <si>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</si>
  <si>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</si>
  <si>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</si>
  <si>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</si>
  <si>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</si>
  <si>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</si>
  <si>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</si>
  <si>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</si>
  <si>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</si>
  <si>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</si>
  <si>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</si>
  <si>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</si>
  <si>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</si>
  <si>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</si>
  <si>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</si>
  <si>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</si>
  <si>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</si>
  <si>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</si>
  <si>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</si>
  <si>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</si>
  <si>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</si>
  <si>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</si>
  <si>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</si>
  <si>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</si>
  <si>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</si>
  <si>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</si>
  <si>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</si>
  <si>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</si>
  <si>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</si>
  <si>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</si>
  <si>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</si>
  <si>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</si>
  <si>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</si>
  <si>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</si>
  <si>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</si>
  <si>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</si>
  <si>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</si>
  <si>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</si>
  <si>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</si>
  <si>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</si>
  <si>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</si>
  <si>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</si>
  <si>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</si>
  <si>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</si>
  <si>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</si>
  <si>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</si>
  <si>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</si>
  <si>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</si>
  <si>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</si>
  <si>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</si>
  <si>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</si>
  <si>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</si>
  <si>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</si>
  <si>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</si>
  <si>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</si>
  <si>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</si>
  <si>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</si>
  <si>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</si>
  <si>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</si>
  <si>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</si>
  <si>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</si>
  <si>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</si>
  <si>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</si>
  <si>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</si>
  <si>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</si>
  <si>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</si>
  <si>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</si>
  <si>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</si>
  <si>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</si>
  <si>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</si>
  <si>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</si>
  <si>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</si>
  <si>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</si>
  <si>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</si>
  <si>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</si>
  <si>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</si>
  <si>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</si>
  <si>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</si>
  <si>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</si>
  <si>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</si>
  <si>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</si>
  <si>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</si>
  <si>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</si>
  <si>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</si>
  <si>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</si>
  <si>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</si>
  <si>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</si>
  <si>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</si>
  <si>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</si>
  <si>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</si>
  <si>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</si>
  <si>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</si>
  <si>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</si>
  <si>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</si>
  <si>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</si>
  <si>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</si>
  <si>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</si>
  <si>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</si>
  <si>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</si>
  <si>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</si>
  <si>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</si>
  <si>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</si>
  <si>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</si>
  <si>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</si>
  <si>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</si>
  <si>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</si>
  <si>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</si>
  <si>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</si>
  <si>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</si>
  <si>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</si>
  <si>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</si>
  <si>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</si>
  <si>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</si>
  <si>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</si>
  <si>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</si>
  <si>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</si>
  <si>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</si>
  <si>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</si>
  <si>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</si>
  <si>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</si>
  <si>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</si>
  <si>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</si>
  <si>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</si>
  <si>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</si>
  <si>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</si>
  <si>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</si>
  <si>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</si>
  <si>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</si>
  <si>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</si>
  <si>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</si>
  <si>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</si>
  <si>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</si>
  <si>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</si>
  <si>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</si>
  <si>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</si>
  <si>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</si>
  <si>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</si>
  <si>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</si>
  <si>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</si>
  <si>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</si>
  <si>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</si>
  <si>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</si>
  <si>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</si>
  <si>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</si>
  <si>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</si>
  <si>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</si>
  <si>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</si>
  <si>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</si>
  <si>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</si>
  <si>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</si>
  <si>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</si>
  <si>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</si>
  <si>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</si>
  <si>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</si>
  <si>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</si>
  <si>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</si>
  <si>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</si>
  <si>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</si>
  <si>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</si>
  <si>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</si>
  <si>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</si>
  <si>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</si>
  <si>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</si>
  <si>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</si>
  <si>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</si>
  <si>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</si>
  <si>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</si>
  <si>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</si>
  <si>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</si>
  <si>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</si>
  <si>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</si>
  <si>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</si>
  <si>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</si>
  <si>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</si>
  <si>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</si>
  <si>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</si>
  <si>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</si>
  <si>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</si>
  <si>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</si>
  <si>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</si>
  <si>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</si>
  <si>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</si>
  <si>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</si>
  <si>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</si>
  <si>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</si>
  <si>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</si>
  <si>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</si>
  <si>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</si>
  <si>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</si>
  <si>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</si>
  <si>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</si>
  <si>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</si>
  <si>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</si>
  <si>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</si>
  <si>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</si>
  <si>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</si>
  <si>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</si>
  <si>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</si>
  <si>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</si>
  <si>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</si>
  <si>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</si>
  <si>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</si>
  <si>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</si>
  <si>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</si>
  <si>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</si>
  <si>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</si>
  <si>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</si>
  <si>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</si>
  <si>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</si>
  <si>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</si>
  <si>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</si>
  <si>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</si>
  <si>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</si>
  <si>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</si>
  <si>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</si>
  <si>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</si>
  <si>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</si>
  <si>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</si>
  <si>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</si>
  <si>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</si>
  <si>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</si>
  <si>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</si>
  <si>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</si>
  <si>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</si>
  <si>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</si>
  <si>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</si>
  <si>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</si>
  <si>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</si>
  <si>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</si>
  <si>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</si>
  <si>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</si>
  <si>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</si>
  <si>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</si>
  <si>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</si>
  <si>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</si>
  <si>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</si>
  <si>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</si>
  <si>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</si>
  <si>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</si>
  <si>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</si>
  <si>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</si>
  <si>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</si>
  <si>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</si>
  <si>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</si>
  <si>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</si>
  <si>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</si>
  <si>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</si>
  <si>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</si>
  <si>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</si>
  <si>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</si>
  <si>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</si>
  <si>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</si>
  <si>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</si>
  <si>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</si>
  <si>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</si>
  <si>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</si>
  <si>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</si>
  <si>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</si>
  <si>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</si>
  <si>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</si>
  <si>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</si>
  <si>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</si>
  <si>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</si>
  <si>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</si>
  <si>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</si>
  <si>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</si>
  <si>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</si>
  <si>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</si>
  <si>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</si>
  <si>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</si>
  <si>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</si>
  <si>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</si>
  <si>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</si>
  <si>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</si>
  <si>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</si>
  <si>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</si>
  <si>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</si>
  <si>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</si>
  <si>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</si>
  <si>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</si>
  <si>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</si>
  <si>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</si>
  <si>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</si>
  <si>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</si>
  <si>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</si>
  <si>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</si>
  <si>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</si>
  <si>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</si>
  <si>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</si>
  <si>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</si>
  <si>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</si>
  <si>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</si>
  <si>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</si>
  <si>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</si>
  <si>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</si>
  <si>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</si>
  <si>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</si>
  <si>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</si>
  <si>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</si>
  <si>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</si>
  <si>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</si>
  <si>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</si>
  <si>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</si>
  <si>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</si>
  <si>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</si>
  <si>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</si>
  <si>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</si>
  <si>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</si>
  <si>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</si>
  <si>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</si>
  <si>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</si>
  <si>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</si>
  <si>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</si>
  <si>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</si>
  <si>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</si>
  <si>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</si>
  <si>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</si>
  <si>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</si>
  <si>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</si>
  <si>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</si>
  <si>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</si>
  <si>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</si>
  <si>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</si>
  <si>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</si>
  <si>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</si>
  <si>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</si>
  <si>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</si>
  <si>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</si>
  <si>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</si>
  <si>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</si>
  <si>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</si>
  <si>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</si>
  <si>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</si>
  <si>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</si>
  <si>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</si>
  <si>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</si>
  <si>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</si>
  <si>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</si>
  <si>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</si>
  <si>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</si>
  <si>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</si>
  <si>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</si>
  <si>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</si>
  <si>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</si>
  <si>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</si>
  <si>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</si>
  <si>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</si>
  <si>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</si>
  <si>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</si>
  <si>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</si>
  <si>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</si>
  <si>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</si>
  <si>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</si>
  <si>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</si>
  <si>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</si>
  <si>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</si>
  <si>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</si>
  <si>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</si>
  <si>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</si>
  <si>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</si>
  <si>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</si>
  <si>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</si>
  <si>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</si>
  <si>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</si>
  <si>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</si>
  <si>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</si>
  <si>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</si>
  <si>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</si>
  <si>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</si>
  <si>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</si>
  <si>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</si>
  <si>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</si>
  <si>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</si>
  <si>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</si>
  <si>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</si>
  <si>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</si>
  <si>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</si>
  <si>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</si>
  <si>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</si>
  <si>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</si>
  <si>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</si>
  <si>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</si>
  <si>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</si>
  <si>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</si>
  <si>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</si>
  <si>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</si>
  <si>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</si>
  <si>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</si>
  <si>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</si>
  <si>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</si>
  <si>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</si>
  <si>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</si>
  <si>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</si>
  <si>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</si>
  <si>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</si>
  <si>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</si>
  <si>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</si>
  <si>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</si>
  <si>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</si>
  <si>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</si>
  <si>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</si>
  <si>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</si>
  <si>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</si>
  <si>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</si>
  <si>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</si>
  <si>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</si>
  <si>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</si>
  <si>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</si>
  <si>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</si>
  <si>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</si>
  <si>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</si>
  <si>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</si>
  <si>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</si>
  <si>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</si>
  <si>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</si>
  <si>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</si>
  <si>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</si>
  <si>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</si>
  <si>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</si>
  <si>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</si>
  <si>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</si>
  <si>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</si>
  <si>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</si>
  <si>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</si>
  <si>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</si>
  <si>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</si>
  <si>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</si>
  <si>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</si>
  <si>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</si>
  <si>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</si>
  <si>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</si>
  <si>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</si>
  <si>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</si>
  <si>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</si>
  <si>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</si>
  <si>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</si>
  <si>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</si>
  <si>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</si>
  <si>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</si>
  <si>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</si>
  <si>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</si>
  <si>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</si>
  <si>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</si>
  <si>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</si>
  <si>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</si>
  <si>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</si>
  <si>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</si>
  <si>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</si>
  <si>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</si>
  <si>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</si>
  <si>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</si>
  <si>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</si>
  <si>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</si>
  <si>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</si>
  <si>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</si>
  <si>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</si>
  <si>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</si>
  <si>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</si>
  <si>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</si>
  <si>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</si>
  <si>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</si>
  <si>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</si>
  <si>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</si>
  <si>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</si>
  <si>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</si>
  <si>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</si>
  <si>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</si>
  <si>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</si>
  <si>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</si>
  <si>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</si>
  <si>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</si>
  <si>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</si>
  <si>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</si>
  <si>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</si>
  <si>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</si>
  <si>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</si>
  <si>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</si>
  <si>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</si>
  <si>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</si>
  <si>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</si>
  <si>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</si>
  <si>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</si>
  <si>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</si>
  <si>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</si>
  <si>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</si>
  <si>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</si>
  <si>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</si>
  <si>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</si>
  <si>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</si>
  <si>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</si>
  <si>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</si>
  <si>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</si>
  <si>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</si>
  <si>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</si>
  <si>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</si>
  <si>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</si>
  <si>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</si>
  <si>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</si>
  <si>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</si>
  <si>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</si>
  <si>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</si>
  <si>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</si>
  <si>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</si>
  <si>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</si>
  <si>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</si>
  <si>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</si>
  <si>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</si>
  <si>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</si>
  <si>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</si>
  <si>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</si>
  <si>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</si>
  <si>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</si>
  <si>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</si>
  <si>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</si>
  <si>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</si>
  <si>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</si>
  <si>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</si>
  <si>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</si>
  <si>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</si>
  <si>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</si>
  <si>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</si>
  <si>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</si>
  <si>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</si>
  <si>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</si>
  <si>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</si>
  <si>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</si>
  <si>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</si>
  <si>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</si>
  <si>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</si>
  <si>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</si>
  <si>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</si>
  <si>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</si>
  <si>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</si>
  <si>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</si>
  <si>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</si>
  <si>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</si>
  <si>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</si>
  <si>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</si>
  <si>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</si>
  <si>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</si>
  <si>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</si>
  <si>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</si>
  <si>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</si>
  <si>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</si>
  <si>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</si>
  <si>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</si>
  <si>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</si>
  <si>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</si>
  <si>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</si>
  <si>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</si>
  <si>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</si>
  <si>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</si>
  <si>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</si>
  <si>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</si>
  <si>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</si>
  <si>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</si>
  <si>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</si>
  <si>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</si>
  <si>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</si>
  <si>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</si>
  <si>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</si>
  <si>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</si>
  <si>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</si>
  <si>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</si>
  <si>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</si>
  <si>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</si>
  <si>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</si>
  <si>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</si>
  <si>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</si>
  <si>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</si>
  <si>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</si>
  <si>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</si>
  <si>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</si>
  <si>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</si>
  <si>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</si>
  <si>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</si>
  <si>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</si>
  <si>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</si>
  <si>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</si>
  <si>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</si>
  <si>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</si>
  <si>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</si>
  <si>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</si>
  <si>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</si>
  <si>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</si>
  <si>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</si>
  <si>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</si>
  <si>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</si>
  <si>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</si>
  <si>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</si>
  <si>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</si>
  <si>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</si>
  <si>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</si>
  <si>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</si>
  <si>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</si>
  <si>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</si>
  <si>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</si>
  <si>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</si>
  <si>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</si>
  <si>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</si>
  <si>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</si>
  <si>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</si>
  <si>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</si>
  <si>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</si>
  <si>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</si>
  <si>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</si>
  <si>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</si>
  <si>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</si>
  <si>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</si>
  <si>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</si>
  <si>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</si>
  <si>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</si>
  <si>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</si>
  <si>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</si>
  <si>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</si>
  <si>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</si>
  <si>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</si>
  <si>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</si>
  <si>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</si>
  <si>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</si>
  <si>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</si>
  <si>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</si>
  <si>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</si>
  <si>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</si>
  <si>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</si>
  <si>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</si>
  <si>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</si>
  <si>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</si>
  <si>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</si>
  <si>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</si>
  <si>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</si>
  <si>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</si>
  <si>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</si>
  <si>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</si>
  <si>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</si>
  <si>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</si>
  <si>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</si>
  <si>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</si>
  <si>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</si>
  <si>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</si>
  <si>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</si>
  <si>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</si>
  <si>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</si>
  <si>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</si>
  <si>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</si>
  <si>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</si>
  <si>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</si>
  <si>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</si>
  <si>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</si>
  <si>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</si>
  <si>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</si>
  <si>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</si>
  <si>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</si>
  <si>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</si>
  <si>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</si>
  <si>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</si>
  <si>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</si>
  <si>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</si>
  <si>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</si>
  <si>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</si>
  <si>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</si>
  <si>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</si>
  <si>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</si>
  <si>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</si>
  <si>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</si>
  <si>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</si>
  <si>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</si>
  <si>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</si>
  <si>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</si>
  <si>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</si>
  <si>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</si>
  <si>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</si>
  <si>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</si>
  <si>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</si>
  <si>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</si>
  <si>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</si>
  <si>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</si>
  <si>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</si>
  <si>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</si>
  <si>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</si>
  <si>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</si>
  <si>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</si>
  <si>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</si>
  <si>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</si>
  <si>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</si>
  <si>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</si>
  <si>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</si>
  <si>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</si>
  <si>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</si>
  <si>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</si>
  <si>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</si>
  <si>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</si>
  <si>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</si>
  <si>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</si>
  <si>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</si>
  <si>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</si>
  <si>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</si>
  <si>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</si>
  <si>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</si>
  <si>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</si>
  <si>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</si>
  <si>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</si>
  <si>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</si>
  <si>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</si>
  <si>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</si>
  <si>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</si>
  <si>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</si>
  <si>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</si>
  <si>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</si>
  <si>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</si>
  <si>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</si>
  <si>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</si>
  <si>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</si>
  <si>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</si>
  <si>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</si>
  <si>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</si>
  <si>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</si>
  <si>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</si>
  <si>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</si>
  <si>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</si>
  <si>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</si>
  <si>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</si>
  <si>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</si>
  <si>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</si>
  <si>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</si>
  <si>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</si>
  <si>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</si>
  <si>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</si>
  <si>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</si>
  <si>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</si>
  <si>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</si>
  <si>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</si>
  <si>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</si>
  <si>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</si>
  <si>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</si>
  <si>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</si>
  <si>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</si>
  <si>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</si>
  <si>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</si>
  <si>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</si>
  <si>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</si>
  <si>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</si>
  <si>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</si>
  <si>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</si>
  <si>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</si>
  <si>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</si>
  <si>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</si>
  <si>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</si>
  <si>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</si>
  <si>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</si>
  <si>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</si>
  <si>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</si>
  <si>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</si>
  <si>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</si>
  <si>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</si>
  <si>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</si>
  <si>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</si>
  <si>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</si>
  <si>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</si>
  <si>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</si>
  <si>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</si>
  <si>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</si>
  <si>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</si>
  <si>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</si>
  <si>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</si>
  <si>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</si>
  <si>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</si>
  <si>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</si>
  <si>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</si>
  <si>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</si>
  <si>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</si>
  <si>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</si>
  <si>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</si>
  <si>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</si>
  <si>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</si>
  <si>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</si>
  <si>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</si>
  <si>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</si>
  <si>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</si>
  <si>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</si>
  <si>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</si>
  <si>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</si>
  <si>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</si>
  <si>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</si>
  <si>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</si>
  <si>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</si>
  <si>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</si>
  <si>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</si>
  <si>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</si>
  <si>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</si>
  <si>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</si>
  <si>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</si>
  <si>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</si>
  <si>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</si>
  <si>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</si>
  <si>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</si>
  <si>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</si>
  <si>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</si>
  <si>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</si>
  <si>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</si>
  <si>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</si>
  <si>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</si>
  <si>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</si>
  <si>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</si>
  <si>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</si>
  <si>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</si>
  <si>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</si>
  <si>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</si>
  <si>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</si>
  <si>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</si>
  <si>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</si>
  <si>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</si>
  <si>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</si>
  <si>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</si>
  <si>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</si>
  <si>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</si>
  <si>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</si>
  <si>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</si>
  <si>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</si>
  <si>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</si>
  <si>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</si>
  <si>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</si>
  <si>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</si>
  <si>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</si>
  <si>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</si>
  <si>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</si>
  <si>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</si>
  <si>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</si>
  <si>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</si>
  <si>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</si>
  <si>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</si>
  <si>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</si>
  <si>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</si>
  <si>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</si>
  <si>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</si>
  <si>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</si>
  <si>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</si>
  <si>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</si>
  <si>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</si>
  <si>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</si>
  <si>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</si>
  <si>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</si>
  <si>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</si>
  <si>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</si>
  <si>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</si>
  <si>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</si>
  <si>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</si>
  <si>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</si>
  <si>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</si>
  <si>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</si>
  <si>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</si>
  <si>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</si>
  <si>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</si>
  <si>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</si>
  <si>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</si>
  <si>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</si>
  <si>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</si>
  <si>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</si>
  <si>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</si>
  <si>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</si>
  <si>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</si>
  <si>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</si>
  <si>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</si>
  <si>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</si>
  <si>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</si>
  <si>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</si>
  <si>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</si>
  <si>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</si>
  <si>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</si>
  <si>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</si>
  <si>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</si>
  <si>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</si>
  <si>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</si>
  <si>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</si>
  <si>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</si>
  <si>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</si>
  <si>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</si>
  <si>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</si>
  <si>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</si>
  <si>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</si>
  <si>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</si>
  <si>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</si>
  <si>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</si>
  <si>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</si>
  <si>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</si>
  <si>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</si>
  <si>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</si>
  <si>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</si>
  <si>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</si>
  <si>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</si>
  <si>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</si>
  <si>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</si>
  <si>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</si>
  <si>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</si>
  <si>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</si>
  <si>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</si>
  <si>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</si>
  <si>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</si>
  <si>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</si>
  <si>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</si>
  <si>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</si>
  <si>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</si>
  <si>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</si>
  <si>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</si>
  <si>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</si>
  <si>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</si>
  <si>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</si>
  <si>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</si>
  <si>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</si>
  <si>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</si>
  <si>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</si>
  <si>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</si>
  <si>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</si>
  <si>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</si>
  <si>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</si>
  <si>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</si>
  <si>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</si>
  <si>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</si>
  <si>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</si>
  <si>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</si>
  <si>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</si>
  <si>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</si>
  <si>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</si>
  <si>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</si>
  <si>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</si>
  <si>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</si>
  <si>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</si>
  <si>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</si>
  <si>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</si>
  <si>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</si>
  <si>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</si>
  <si>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</si>
  <si>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</si>
  <si>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</si>
  <si>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</si>
  <si>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</si>
  <si>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</si>
  <si>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</si>
  <si>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</si>
  <si>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</si>
  <si>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</si>
  <si>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</si>
  <si>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</si>
  <si>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</si>
  <si>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</si>
  <si>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</si>
  <si>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</si>
  <si>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</si>
  <si>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</si>
  <si>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</si>
  <si>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</si>
  <si>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</si>
  <si>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</si>
  <si>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</si>
  <si>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</si>
  <si>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</si>
  <si>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</si>
  <si>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</si>
  <si>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</si>
  <si>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</si>
  <si>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</si>
  <si>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</si>
  <si>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</si>
  <si>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</si>
  <si>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</si>
  <si>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</si>
  <si>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</si>
  <si>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</si>
  <si>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</si>
  <si>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</si>
  <si>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</si>
  <si>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</si>
  <si>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</si>
  <si>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</si>
  <si>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</si>
  <si>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</si>
  <si>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</si>
  <si>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</si>
  <si>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</si>
  <si>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</si>
  <si>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</si>
  <si>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</si>
  <si>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</si>
  <si>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</si>
  <si>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</si>
  <si>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</si>
  <si>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</si>
  <si>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</si>
  <si>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</si>
  <si>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</si>
  <si>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</si>
  <si>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</si>
  <si>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</si>
  <si>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</si>
  <si>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</si>
  <si>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</si>
  <si>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</si>
  <si>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</si>
  <si>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</si>
  <si>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</si>
  <si>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</si>
  <si>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</si>
  <si>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</si>
  <si>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</si>
  <si>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</si>
  <si>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</si>
  <si>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</si>
  <si>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</si>
  <si>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</si>
  <si>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</si>
  <si>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</si>
  <si>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</si>
  <si>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</si>
  <si>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</si>
  <si>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</si>
  <si>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</si>
  <si>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</si>
  <si>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</si>
  <si>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</si>
  <si>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</si>
  <si>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</si>
  <si>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</si>
  <si>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</si>
  <si>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</si>
  <si>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</si>
  <si>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</si>
  <si>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</si>
  <si>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</si>
  <si>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</si>
  <si>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</si>
  <si>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</si>
  <si>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</si>
  <si>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</si>
  <si>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</si>
  <si>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</si>
  <si>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</si>
  <si>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</si>
  <si>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</si>
  <si>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</si>
  <si>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</si>
  <si>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</si>
  <si>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</si>
  <si>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</si>
  <si>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</si>
  <si>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</si>
  <si>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</si>
  <si>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</si>
  <si>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</si>
  <si>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</si>
  <si>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</si>
  <si>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</si>
  <si>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</si>
  <si>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</si>
  <si>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</si>
  <si>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</si>
  <si>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</si>
  <si>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</si>
  <si>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</si>
  <si>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</si>
  <si>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</si>
  <si>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</si>
  <si>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</si>
  <si>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</si>
  <si>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</si>
  <si>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</si>
  <si>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</si>
  <si>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</si>
  <si>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</si>
  <si>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</si>
  <si>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</si>
  <si>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</si>
  <si>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</si>
  <si>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</si>
  <si>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</si>
  <si>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</si>
  <si>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</si>
  <si>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</si>
  <si>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</si>
  <si>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</si>
  <si>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</si>
  <si>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</si>
  <si>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</si>
  <si>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</si>
  <si>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</si>
  <si>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</si>
  <si>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</si>
  <si>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</si>
  <si>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</si>
  <si>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</si>
  <si>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</si>
  <si>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</si>
  <si>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</si>
  <si>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</si>
  <si>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</si>
  <si>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</si>
  <si>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</si>
  <si>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</si>
  <si>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</si>
  <si>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</si>
  <si>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</si>
  <si>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</si>
  <si>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</si>
  <si>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</si>
  <si>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</si>
  <si>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</si>
  <si>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</si>
  <si>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</si>
  <si>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</si>
  <si>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</si>
  <si>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</si>
  <si>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</si>
  <si>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</si>
  <si>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</si>
  <si>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</si>
  <si>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</si>
  <si>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</si>
  <si>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</si>
  <si>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</si>
  <si>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</si>
  <si>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</si>
  <si>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</si>
  <si>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</si>
  <si>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</si>
  <si>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</si>
  <si>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</si>
  <si>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</si>
  <si>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</si>
  <si>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</si>
  <si>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</si>
  <si>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</si>
  <si>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</si>
  <si>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</si>
  <si>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</si>
  <si>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</si>
  <si>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</si>
  <si>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</si>
  <si>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</si>
  <si>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</si>
  <si>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</si>
  <si>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</si>
  <si>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</si>
  <si>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</si>
  <si>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</si>
  <si>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</si>
  <si>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</si>
  <si>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</si>
  <si>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</si>
  <si>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</si>
  <si>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</si>
  <si>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</si>
  <si>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</si>
  <si>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</si>
  <si>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</si>
  <si>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</si>
  <si>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</si>
  <si>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</si>
  <si>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</si>
  <si>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</si>
  <si>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</si>
  <si>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</si>
  <si>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</si>
  <si>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</si>
  <si>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</si>
  <si>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</si>
  <si>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</si>
  <si>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</si>
  <si>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</si>
  <si>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</si>
  <si>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</si>
  <si>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</si>
  <si>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</si>
  <si>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</si>
  <si>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</si>
  <si>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</si>
  <si>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</si>
  <si>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</si>
  <si>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</si>
  <si>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</si>
  <si>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</si>
  <si>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</si>
  <si>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</si>
  <si>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</si>
  <si>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</si>
  <si>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</si>
  <si>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</si>
  <si>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</si>
  <si>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</si>
  <si>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</si>
  <si>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</si>
  <si>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</si>
  <si>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</si>
  <si>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</si>
  <si>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</si>
  <si>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</si>
  <si>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</si>
  <si>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</si>
  <si>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</si>
  <si>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</si>
  <si>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</si>
  <si>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</si>
  <si>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</si>
  <si>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</si>
  <si>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</si>
  <si>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</si>
  <si>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</si>
  <si>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</si>
  <si>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</si>
  <si>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</si>
  <si>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</si>
  <si>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</si>
  <si>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</si>
  <si>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</si>
  <si>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</si>
  <si>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</si>
  <si>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</si>
  <si>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</si>
  <si>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</si>
  <si>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</si>
  <si>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</si>
  <si>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</si>
  <si>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</si>
  <si>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</si>
  <si>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</si>
  <si>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</si>
  <si>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</si>
  <si>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</si>
  <si>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</si>
  <si>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</si>
  <si>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</si>
  <si>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</si>
  <si>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</si>
  <si>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</si>
  <si>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</si>
  <si>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</si>
  <si>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</si>
  <si>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</si>
  <si>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</si>
  <si>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</si>
  <si>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</si>
  <si>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</si>
  <si>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</si>
  <si>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</si>
  <si>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</si>
  <si>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</si>
  <si>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</si>
  <si>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</si>
  <si>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</si>
  <si>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</si>
  <si>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</si>
  <si>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</si>
  <si>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</si>
  <si>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</si>
  <si>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</si>
  <si>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</si>
  <si>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</si>
  <si>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</si>
  <si>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</si>
  <si>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</si>
  <si>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</si>
  <si>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</si>
  <si>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</si>
  <si>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</si>
  <si>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</si>
  <si>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</si>
  <si>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</si>
  <si>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</si>
  <si>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</si>
  <si>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</si>
  <si>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</si>
  <si>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</si>
  <si>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</si>
  <si>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</si>
  <si>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</si>
  <si>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</si>
  <si>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</si>
  <si>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</si>
  <si>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</si>
  <si>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</si>
  <si>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</si>
  <si>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</si>
  <si>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</si>
  <si>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</si>
  <si>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</si>
  <si>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</si>
  <si>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</si>
  <si>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</si>
  <si>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</si>
  <si>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</si>
  <si>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</si>
  <si>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</si>
  <si>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</si>
  <si>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</si>
  <si>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</si>
  <si>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</si>
  <si>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</si>
  <si>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</si>
  <si>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</si>
  <si>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</si>
  <si>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</si>
  <si>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</si>
  <si>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</si>
  <si>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</si>
  <si>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</si>
  <si>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</si>
  <si>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</si>
  <si>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</si>
  <si>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</si>
  <si>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</si>
  <si>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</si>
  <si>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</si>
  <si>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</si>
  <si>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</si>
  <si>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</si>
  <si>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</si>
  <si>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</si>
  <si>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</si>
  <si>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</si>
  <si>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</si>
  <si>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</si>
  <si>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</si>
  <si>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</si>
  <si>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</si>
  <si>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</si>
  <si>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</si>
  <si>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</si>
  <si>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</si>
  <si>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</si>
  <si>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</si>
  <si>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</si>
  <si>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</si>
  <si>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</si>
  <si>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</si>
  <si>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</si>
  <si>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</si>
  <si>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</si>
  <si>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</si>
  <si>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</si>
  <si>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</si>
  <si>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</si>
  <si>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</si>
  <si>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</si>
  <si>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</si>
  <si>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</si>
  <si>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</si>
  <si>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</si>
  <si>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</si>
  <si>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</si>
  <si>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</si>
  <si>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</si>
  <si>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</si>
  <si>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</si>
  <si>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</si>
  <si>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</si>
  <si>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</si>
  <si>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</si>
  <si>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</si>
  <si>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</si>
  <si>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</si>
  <si>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</si>
  <si>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</si>
  <si>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</si>
  <si>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</si>
  <si>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</si>
  <si>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</si>
  <si>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</si>
  <si>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</si>
  <si>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</si>
  <si>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</si>
  <si>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</si>
  <si>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</si>
  <si>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</si>
  <si>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</si>
  <si>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</si>
  <si>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</si>
  <si>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</si>
  <si>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</si>
  <si>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</si>
  <si>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</si>
  <si>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</si>
  <si>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</si>
  <si>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</si>
  <si>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</si>
  <si>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</si>
  <si>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</si>
  <si>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</si>
  <si>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</si>
  <si>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</si>
  <si>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</si>
  <si>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</si>
  <si>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</si>
  <si>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</si>
  <si>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</si>
  <si>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</si>
  <si>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</si>
  <si>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</si>
  <si>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</si>
  <si>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</si>
  <si>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</si>
  <si>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</si>
  <si>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</si>
  <si>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</si>
  <si>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</si>
  <si>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</si>
  <si>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</si>
  <si>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</si>
  <si>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</si>
  <si>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</si>
  <si>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</si>
  <si>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</si>
  <si>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</si>
  <si>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</si>
  <si>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</si>
  <si>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</si>
  <si>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</si>
  <si>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</si>
  <si>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</si>
  <si>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</si>
  <si>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</si>
  <si>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</si>
  <si>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</si>
  <si>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</si>
  <si>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</si>
  <si>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</si>
  <si>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</si>
  <si>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</si>
  <si>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</si>
  <si>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</si>
  <si>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</si>
  <si>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</si>
  <si>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</si>
  <si>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</si>
  <si>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</si>
  <si>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</si>
  <si>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</si>
  <si>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</si>
  <si>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</si>
  <si>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</si>
  <si>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</si>
  <si>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</si>
  <si>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</si>
  <si>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</si>
  <si>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</si>
  <si>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</si>
  <si>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</si>
  <si>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</si>
  <si>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</si>
  <si>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</si>
  <si>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</si>
  <si>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</si>
  <si>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</si>
  <si>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</si>
  <si>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</si>
  <si>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</si>
  <si>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</si>
  <si>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</si>
  <si>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</si>
  <si>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</si>
  <si>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</si>
  <si>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</si>
  <si>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</si>
  <si>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</si>
  <si>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</si>
  <si>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</si>
  <si>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</si>
  <si>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</si>
  <si>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</si>
  <si>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</si>
  <si>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</si>
  <si>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</si>
  <si>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</si>
  <si>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</si>
  <si>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</si>
  <si>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</si>
  <si>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</si>
  <si>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</si>
  <si>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</si>
  <si>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</si>
  <si>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</si>
  <si>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</si>
  <si>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</si>
  <si>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</si>
  <si>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</si>
  <si>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</si>
  <si>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</si>
  <si>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</si>
  <si>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</si>
  <si>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</si>
  <si>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</si>
  <si>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</si>
  <si>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</si>
  <si>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</si>
  <si>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</si>
  <si>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</si>
  <si>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</si>
  <si>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</si>
  <si>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</si>
  <si>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</si>
  <si>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</si>
  <si>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</si>
  <si>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</si>
  <si>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</si>
  <si>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</si>
  <si>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</si>
  <si>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</si>
  <si>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</si>
  <si>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</si>
  <si>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</si>
  <si>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</si>
  <si>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</si>
  <si>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</si>
  <si>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</si>
  <si>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</si>
  <si>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</si>
  <si>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</si>
  <si>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</si>
  <si>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</si>
  <si>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</si>
  <si>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</si>
  <si>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</si>
  <si>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</si>
  <si>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</si>
  <si>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</si>
  <si>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</si>
  <si>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</si>
  <si>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</si>
  <si>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</si>
  <si>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</si>
  <si>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</si>
  <si>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</si>
  <si>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</si>
  <si>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</si>
  <si>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</si>
  <si>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</si>
  <si>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</si>
  <si>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</si>
  <si>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</si>
  <si>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</si>
  <si>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</si>
  <si>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</si>
  <si>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</si>
  <si>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</si>
  <si>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</si>
  <si>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</si>
  <si>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</si>
  <si>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</si>
  <si>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</si>
  <si>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</si>
  <si>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</si>
  <si>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</si>
  <si>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</si>
  <si>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</si>
  <si>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</si>
  <si>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</si>
  <si>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</si>
  <si>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</si>
  <si>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</si>
  <si>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</si>
  <si>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</si>
  <si>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</si>
  <si>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</si>
  <si>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</si>
  <si>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</si>
  <si>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</si>
  <si>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</si>
  <si>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</si>
  <si>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</si>
  <si>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</si>
  <si>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</si>
  <si>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</si>
  <si>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</si>
  <si>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</si>
  <si>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</si>
  <si>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</si>
  <si>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</si>
  <si>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</si>
  <si>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</si>
  <si>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</si>
  <si>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</si>
  <si>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</si>
  <si>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</si>
  <si>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</si>
  <si>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</si>
  <si>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</si>
  <si>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</si>
  <si>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</si>
  <si>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</si>
  <si>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</si>
  <si>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</si>
  <si>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</si>
  <si>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</si>
  <si>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</si>
  <si>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</si>
  <si>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</si>
  <si>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</si>
  <si>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</si>
  <si>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</si>
  <si>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</si>
  <si>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</si>
  <si>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</si>
  <si>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</si>
  <si>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</si>
  <si>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</si>
  <si>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</si>
  <si>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</si>
  <si>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</si>
  <si>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</si>
  <si>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</si>
  <si>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</si>
  <si>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</si>
  <si>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</si>
  <si>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</si>
  <si>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</si>
  <si>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</si>
  <si>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</si>
  <si>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</si>
  <si>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</si>
  <si>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</si>
  <si>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</si>
  <si>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</si>
  <si>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</si>
  <si>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</si>
  <si>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</si>
  <si>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</si>
  <si>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</si>
  <si>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</si>
  <si>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</si>
  <si>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</si>
  <si>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</si>
  <si>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</si>
  <si>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</si>
  <si>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</si>
  <si>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</si>
  <si>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</si>
  <si>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</si>
  <si>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</si>
  <si>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</si>
  <si>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</si>
  <si>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</si>
  <si>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</si>
  <si>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</si>
  <si>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</si>
  <si>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</si>
  <si>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</si>
  <si>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</si>
  <si>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</si>
  <si>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</si>
  <si>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</si>
  <si>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</si>
  <si>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</si>
  <si>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</si>
  <si>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</si>
  <si>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</si>
  <si>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</si>
  <si>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</si>
  <si>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</si>
  <si>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</si>
  <si>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</si>
  <si>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</si>
  <si>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</si>
  <si>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</si>
  <si>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</si>
  <si>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</si>
  <si>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</si>
  <si>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</si>
  <si>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</si>
  <si>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</si>
  <si>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</si>
  <si>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</si>
  <si>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</si>
  <si>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</si>
  <si>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</si>
  <si>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</si>
  <si>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</si>
  <si>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</si>
  <si>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</si>
  <si>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</si>
  <si>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</si>
  <si>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</si>
  <si>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</si>
  <si>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</si>
  <si>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</si>
  <si>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</si>
  <si>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</si>
  <si>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</si>
  <si>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</si>
  <si>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</si>
  <si>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</si>
  <si>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</si>
  <si>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</si>
  <si>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</si>
  <si>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</si>
  <si>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</si>
  <si>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</si>
  <si>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</si>
  <si>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</si>
  <si>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</si>
  <si>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</si>
  <si>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</si>
  <si>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</si>
  <si>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</si>
  <si>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</si>
  <si>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</si>
  <si>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</si>
  <si>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</si>
  <si>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</si>
  <si>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</si>
  <si>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</si>
  <si>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</si>
  <si>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</si>
  <si>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</si>
  <si>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</si>
  <si>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</si>
  <si>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</si>
  <si>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</si>
  <si>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</si>
  <si>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</si>
  <si>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</si>
  <si>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</si>
  <si>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</si>
  <si>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</si>
  <si>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</si>
  <si>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</si>
  <si>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</si>
  <si>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</si>
  <si>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</si>
  <si>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</si>
  <si>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</si>
  <si>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</si>
  <si>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</si>
  <si>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</si>
  <si>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</si>
  <si>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</si>
  <si>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</si>
  <si>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</si>
  <si>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</si>
  <si>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</si>
  <si>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</si>
  <si>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</si>
  <si>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</si>
  <si>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</si>
  <si>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</si>
  <si>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</si>
  <si>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</si>
  <si>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</si>
  <si>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</si>
  <si>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</si>
  <si>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</si>
  <si>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</si>
  <si>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</si>
  <si>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</si>
  <si>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</si>
  <si>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</si>
  <si>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</si>
  <si>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</si>
  <si>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</si>
  <si>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</si>
  <si>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</si>
  <si>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</si>
  <si>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</si>
  <si>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</si>
  <si>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</si>
  <si>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</si>
  <si>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</si>
  <si>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</si>
  <si>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</si>
  <si>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</si>
  <si>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</si>
  <si>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</si>
  <si>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</si>
  <si>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</si>
  <si>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</si>
  <si>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</si>
  <si>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</si>
  <si>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</si>
  <si>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</si>
  <si>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</si>
  <si>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</si>
  <si>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</si>
  <si>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</si>
  <si>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</si>
  <si>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</si>
  <si>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</si>
  <si>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</si>
  <si>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</si>
  <si>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</si>
  <si>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</si>
  <si>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</si>
  <si>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</si>
  <si>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</si>
  <si>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</si>
  <si>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</si>
  <si>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</si>
  <si>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</si>
  <si>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</si>
  <si>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</si>
  <si>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</si>
  <si>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</si>
  <si>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</si>
  <si>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</si>
  <si>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</si>
  <si>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</si>
  <si>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</si>
  <si>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</si>
  <si>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</si>
  <si>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</si>
  <si>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</si>
  <si>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</si>
  <si>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</si>
  <si>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</si>
  <si>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</si>
  <si>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</si>
  <si>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</si>
  <si>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</si>
  <si>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</si>
  <si>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</si>
  <si>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</si>
  <si>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</si>
  <si>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</si>
  <si>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</si>
  <si>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</si>
  <si>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</si>
  <si>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</si>
  <si>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</si>
  <si>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</si>
  <si>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</si>
  <si>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</si>
  <si>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</si>
  <si>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</si>
  <si>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</si>
  <si>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</si>
  <si>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</si>
  <si>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</si>
  <si>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</si>
  <si>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</si>
  <si>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</si>
  <si>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</si>
  <si>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</si>
  <si>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</si>
  <si>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</si>
  <si>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</si>
  <si>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</si>
  <si>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</si>
  <si>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</si>
  <si>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</si>
  <si>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</si>
  <si>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</si>
  <si>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</si>
  <si>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</si>
  <si>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</si>
  <si>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</si>
  <si>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</si>
  <si>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</si>
  <si>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</si>
  <si>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</si>
  <si>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</si>
  <si>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</si>
  <si>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</si>
  <si>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</si>
  <si>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</si>
  <si>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</si>
  <si>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</si>
  <si>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</si>
  <si>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</si>
  <si>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</si>
  <si>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</si>
  <si>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</si>
  <si>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</si>
  <si>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</si>
  <si>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</si>
  <si>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</si>
  <si>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</si>
  <si>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</si>
  <si>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</si>
  <si>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</si>
  <si>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</si>
  <si>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</si>
  <si>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</si>
  <si>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</si>
  <si>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</si>
  <si>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</si>
  <si>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</si>
  <si>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</si>
  <si>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</si>
  <si>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</si>
  <si>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</si>
  <si>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</si>
  <si>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</si>
  <si>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</si>
  <si>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</si>
  <si>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</si>
  <si>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</si>
  <si>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</si>
  <si>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</si>
  <si>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</si>
  <si>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</si>
  <si>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</si>
  <si>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</si>
  <si>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</si>
  <si>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</si>
  <si>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</si>
  <si>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</si>
  <si>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</si>
  <si>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</si>
  <si>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</si>
  <si>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</si>
  <si>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</si>
  <si>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</si>
  <si>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</si>
  <si>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</si>
  <si>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</si>
  <si>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</si>
  <si>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</si>
  <si>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</si>
  <si>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</si>
  <si>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</si>
  <si>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</si>
  <si>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</si>
  <si>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</si>
  <si>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</si>
  <si>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</si>
  <si>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</si>
  <si>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</si>
  <si>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</si>
  <si>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</si>
  <si>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</si>
  <si>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</si>
  <si>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</si>
  <si>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</si>
  <si>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</si>
  <si>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</si>
  <si>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</si>
  <si>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</si>
  <si>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</si>
  <si>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</si>
  <si>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</si>
  <si>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</si>
  <si>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</si>
  <si>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</si>
  <si>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</si>
  <si>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</si>
  <si>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</si>
  <si>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</si>
  <si>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</si>
  <si>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</si>
  <si>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</si>
  <si>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</si>
  <si>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</si>
  <si>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</si>
  <si>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</si>
  <si>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</si>
  <si>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</si>
  <si>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</si>
  <si>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</si>
  <si>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</si>
  <si>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</si>
  <si>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</si>
  <si>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</si>
  <si>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</si>
  <si>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</si>
  <si>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</si>
  <si>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</si>
  <si>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</si>
  <si>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</si>
  <si>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</si>
  <si>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</si>
  <si>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</si>
  <si>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</si>
  <si>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</si>
  <si>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</si>
  <si>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</si>
  <si>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</si>
  <si>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</si>
  <si>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</si>
  <si>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</si>
  <si>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</si>
  <si>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</si>
  <si>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</si>
  <si>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</si>
  <si>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</si>
  <si>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</si>
  <si>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</si>
  <si>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</si>
  <si>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</si>
  <si>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</si>
  <si>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</si>
  <si>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</si>
  <si>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</si>
  <si>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</si>
  <si>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</si>
  <si>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</si>
  <si>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</si>
  <si>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</si>
  <si>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</si>
  <si>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</si>
  <si>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</si>
  <si>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</si>
  <si>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</si>
  <si>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</si>
  <si>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</si>
  <si>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</si>
  <si>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</si>
  <si>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</si>
  <si>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</si>
  <si>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</si>
  <si>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</si>
  <si>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</si>
  <si>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</si>
  <si>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</si>
  <si>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</si>
  <si>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</si>
  <si>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</si>
  <si>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</si>
  <si>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</si>
  <si>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</si>
  <si>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</si>
  <si>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</si>
  <si>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</si>
  <si>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</si>
  <si>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</si>
  <si>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</si>
  <si>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</si>
  <si>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</si>
  <si>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</si>
  <si>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</si>
  <si>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</si>
  <si>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</si>
  <si>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</si>
  <si>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</si>
  <si>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</si>
  <si>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</si>
  <si>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</si>
  <si>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</si>
  <si>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</si>
  <si>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</si>
  <si>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</si>
  <si>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</si>
  <si>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</si>
  <si>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</si>
  <si>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</si>
  <si>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</si>
  <si>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</si>
  <si>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</si>
  <si>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</si>
  <si>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</si>
  <si>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</si>
  <si>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</si>
  <si>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</si>
  <si>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</si>
  <si>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</si>
  <si>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</si>
  <si>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</si>
  <si>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</si>
  <si>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</si>
  <si>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</si>
  <si>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</si>
  <si>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</si>
  <si>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</si>
  <si>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</si>
  <si>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</si>
  <si>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</si>
  <si>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</si>
  <si>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</si>
  <si>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</si>
  <si>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</si>
  <si>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</si>
  <si>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</si>
  <si>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</si>
  <si>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</si>
  <si>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</si>
  <si>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</si>
  <si>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</si>
  <si>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</si>
  <si>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</si>
  <si>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</si>
  <si>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</si>
  <si>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</si>
  <si>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</si>
  <si>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</si>
  <si>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</si>
  <si>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</si>
  <si>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</si>
  <si>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</si>
  <si>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</si>
  <si>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</si>
  <si>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</si>
  <si>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</si>
  <si>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</si>
  <si>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</si>
  <si>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</si>
  <si>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</si>
  <si>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</si>
  <si>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</si>
  <si>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</si>
  <si>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</si>
  <si>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</si>
  <si>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</si>
  <si>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</si>
  <si>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</si>
  <si>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</si>
  <si>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</si>
  <si>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</si>
  <si>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</si>
  <si>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</si>
  <si>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</si>
  <si>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</si>
  <si>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</si>
  <si>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</si>
  <si>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</si>
  <si>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</si>
  <si>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</si>
  <si>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</si>
  <si>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</si>
  <si>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</si>
  <si>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</si>
  <si>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</si>
  <si>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</si>
  <si>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</si>
  <si>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</si>
  <si>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</si>
  <si>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</si>
  <si>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</si>
  <si>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</si>
  <si>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</si>
  <si>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</si>
  <si>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</si>
  <si>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</si>
  <si>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</si>
  <si>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</si>
  <si>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</si>
  <si>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</si>
  <si>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</si>
  <si>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</si>
  <si>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</si>
  <si>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</si>
  <si>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</si>
  <si>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</si>
  <si>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</si>
  <si>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</si>
  <si>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</si>
  <si>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</si>
  <si>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</si>
  <si>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</si>
  <si>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</si>
  <si>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</si>
  <si>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</si>
  <si>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</si>
  <si>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</si>
  <si>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</si>
  <si>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</si>
  <si>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</si>
  <si>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</si>
  <si>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</si>
  <si>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</si>
  <si>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</si>
  <si>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</si>
  <si>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</si>
  <si>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</si>
  <si>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</si>
  <si>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</si>
  <si>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</si>
  <si>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</si>
  <si>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</si>
  <si>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</si>
  <si>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</si>
  <si>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</si>
  <si>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</si>
  <si>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</si>
  <si>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</si>
  <si>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</si>
  <si>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</si>
  <si>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</si>
  <si>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</si>
  <si>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</si>
  <si>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</si>
  <si>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</si>
  <si>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</si>
  <si>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</si>
  <si>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</si>
  <si>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</si>
  <si>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</si>
  <si>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</si>
  <si>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</si>
  <si>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</si>
  <si>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</si>
  <si>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</si>
  <si>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</si>
  <si>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</si>
  <si>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</si>
  <si>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</si>
  <si>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</si>
  <si>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</si>
  <si>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</si>
  <si>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</si>
  <si>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</si>
  <si>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</si>
  <si>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</si>
  <si>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</si>
  <si>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</si>
  <si>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</si>
  <si>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</si>
  <si>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</si>
  <si>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</si>
  <si>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</si>
  <si>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</si>
  <si>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</si>
  <si>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</si>
  <si>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</si>
  <si>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</si>
  <si>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</si>
  <si>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</si>
  <si>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</si>
  <si>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</si>
  <si>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</si>
  <si>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</si>
  <si>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</si>
  <si>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</si>
  <si>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</si>
  <si>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</si>
  <si>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</si>
  <si>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</si>
  <si>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</si>
  <si>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</si>
  <si>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</si>
  <si>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</si>
  <si>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</si>
  <si>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</si>
  <si>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</si>
  <si>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</si>
  <si>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</si>
  <si>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</si>
  <si>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</si>
  <si>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</si>
  <si>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</si>
  <si>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</si>
  <si>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</si>
  <si>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</si>
  <si>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</si>
  <si>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</si>
  <si>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</si>
  <si>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</si>
  <si>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</si>
  <si>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</si>
  <si>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</si>
  <si>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</si>
  <si>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</si>
  <si>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</si>
  <si>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</si>
  <si>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</si>
  <si>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</si>
  <si>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</si>
  <si>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</si>
  <si>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</si>
  <si>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</si>
  <si>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</si>
  <si>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</si>
  <si>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</si>
  <si>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</si>
  <si>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</si>
  <si>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</si>
  <si>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</si>
  <si>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</si>
  <si>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</si>
  <si>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</si>
  <si>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</si>
  <si>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</si>
  <si>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</si>
  <si>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</si>
  <si>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</si>
  <si>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</si>
  <si>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</si>
  <si>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</si>
  <si>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</si>
  <si>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</si>
  <si>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</si>
  <si>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</si>
  <si>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</si>
  <si>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</si>
  <si>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</si>
  <si>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</si>
  <si>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</si>
  <si>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</si>
  <si>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</si>
  <si>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</si>
  <si>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</si>
  <si>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</si>
  <si>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</si>
  <si>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</si>
  <si>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</si>
  <si>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</si>
  <si>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</si>
  <si>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</si>
  <si>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</si>
  <si>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</si>
  <si>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</si>
  <si>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</si>
  <si>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</si>
  <si>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</si>
  <si>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</si>
  <si>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</si>
  <si>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</si>
  <si>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</si>
  <si>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</si>
  <si>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</si>
  <si>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</si>
  <si>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</si>
  <si>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</si>
  <si>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</si>
  <si>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</si>
  <si>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</si>
  <si>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</si>
  <si>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</si>
  <si>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</si>
  <si>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</si>
  <si>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</si>
  <si>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</si>
  <si>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</si>
  <si>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</si>
  <si>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</si>
  <si>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</si>
  <si>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</si>
  <si>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</si>
  <si>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</si>
  <si>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</si>
  <si>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</si>
  <si>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</si>
  <si>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</si>
  <si>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</si>
  <si>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</si>
  <si>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</si>
  <si>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</si>
  <si>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</si>
  <si>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</si>
  <si>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</si>
  <si>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</si>
  <si>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</si>
  <si>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</si>
  <si>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</si>
  <si>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</si>
  <si>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</si>
  <si>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</si>
  <si>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</si>
  <si>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</si>
  <si>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</si>
  <si>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</si>
  <si>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</si>
  <si>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</si>
  <si>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</si>
  <si>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</si>
  <si>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</si>
  <si>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</si>
  <si>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</si>
  <si>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</si>
  <si>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</si>
  <si>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</si>
  <si>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</si>
  <si>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</si>
  <si>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</si>
  <si>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</si>
  <si>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</si>
  <si>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</si>
  <si>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</si>
  <si>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</si>
  <si>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</si>
  <si>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</si>
  <si>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</si>
  <si>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</si>
  <si>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</si>
  <si>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</si>
  <si>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</si>
  <si>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</si>
  <si>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</si>
  <si>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</si>
  <si>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</si>
  <si>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</si>
  <si>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</si>
  <si>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</si>
  <si>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</si>
  <si>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</si>
  <si>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</si>
  <si>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</si>
  <si>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</si>
  <si>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</si>
  <si>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</si>
  <si>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</si>
  <si>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</si>
  <si>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</si>
  <si>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</si>
  <si>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</si>
  <si>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</si>
  <si>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</si>
  <si>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</si>
  <si>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</si>
  <si>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</si>
  <si>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</si>
  <si>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</si>
  <si>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</si>
  <si>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</si>
  <si>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</si>
  <si>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</si>
  <si>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</si>
  <si>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</si>
  <si>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</si>
  <si>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</si>
  <si>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</si>
  <si>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</si>
  <si>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</si>
  <si>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</si>
  <si>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</si>
  <si>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</si>
  <si>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</si>
  <si>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</si>
  <si>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</si>
  <si>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</si>
  <si>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</si>
  <si>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</si>
  <si>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</si>
  <si>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</si>
  <si>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</si>
  <si>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</si>
  <si>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</si>
  <si>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</si>
  <si>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</si>
  <si>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</si>
  <si>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</si>
  <si>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</si>
  <si>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</si>
  <si>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</si>
  <si>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</si>
  <si>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</si>
  <si>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</si>
  <si>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</si>
  <si>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</si>
  <si>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</si>
  <si>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</si>
  <si>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</si>
  <si>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</si>
  <si>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</si>
  <si>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</si>
  <si>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</si>
  <si>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</si>
  <si>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</si>
  <si>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</si>
  <si>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</si>
  <si>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</si>
  <si>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</si>
  <si>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</si>
  <si>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</si>
  <si>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</si>
  <si>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</si>
  <si>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</si>
  <si>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</si>
  <si>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</si>
  <si>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</si>
  <si>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</si>
  <si>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</si>
  <si>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</si>
  <si>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</si>
  <si>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</si>
  <si>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</si>
  <si>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</si>
  <si>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</si>
  <si>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</si>
  <si>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</si>
  <si>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</si>
  <si>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</si>
  <si>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</si>
  <si>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</si>
  <si>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</si>
  <si>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</si>
  <si>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</si>
  <si>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</si>
  <si>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</si>
  <si>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</si>
  <si>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</si>
  <si>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</si>
  <si>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</si>
  <si>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</si>
  <si>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</si>
  <si>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</si>
  <si>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</si>
  <si>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</si>
  <si>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</si>
  <si>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</si>
  <si>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</si>
  <si>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</si>
  <si>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</si>
  <si>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</si>
  <si>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</si>
  <si>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</si>
  <si>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</si>
  <si>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</si>
  <si>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</si>
  <si>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</si>
  <si>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</si>
  <si>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</si>
  <si>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</si>
  <si>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</si>
  <si>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</si>
  <si>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</si>
  <si>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</si>
  <si>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</si>
  <si>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</si>
  <si>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</si>
  <si>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</si>
  <si>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</si>
  <si>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</si>
  <si>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</si>
  <si>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</si>
  <si>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</si>
  <si>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</si>
  <si>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</si>
  <si>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</si>
  <si>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</si>
  <si>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</si>
  <si>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</si>
  <si>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</si>
  <si>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</si>
  <si>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</si>
  <si>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</si>
  <si>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</si>
  <si>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</si>
  <si>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</si>
  <si>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</si>
  <si>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</si>
  <si>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</si>
  <si>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</si>
  <si>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</si>
  <si>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</si>
  <si>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</si>
  <si>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</si>
  <si>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</si>
  <si>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</si>
  <si>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</si>
  <si>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</si>
  <si>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</si>
  <si>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</si>
  <si>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</si>
  <si>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</si>
  <si>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</si>
  <si>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</si>
  <si>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</si>
  <si>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</si>
  <si>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</si>
  <si>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</si>
  <si>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</si>
  <si>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</si>
  <si>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</si>
  <si>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</si>
  <si>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</si>
  <si>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</si>
  <si>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</si>
  <si>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</si>
  <si>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</si>
  <si>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</si>
  <si>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</si>
  <si>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</si>
  <si>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</si>
  <si>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</si>
  <si>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</si>
  <si>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</si>
  <si>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</si>
  <si>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</si>
  <si>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</si>
  <si>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</si>
  <si>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</si>
  <si>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</si>
  <si>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</si>
  <si>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</si>
  <si>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</si>
  <si>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</si>
  <si>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</si>
  <si>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</si>
  <si>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</si>
  <si>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</si>
  <si>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</si>
  <si>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</si>
  <si>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</si>
  <si>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</si>
  <si>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</si>
  <si>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</si>
  <si>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</si>
  <si>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</si>
  <si>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</si>
  <si>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</si>
  <si>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</si>
  <si>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</si>
  <si>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</si>
  <si>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</si>
  <si>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</si>
  <si>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</si>
  <si>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</si>
  <si>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</si>
  <si>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</si>
  <si>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</si>
  <si>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</si>
  <si>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</si>
  <si>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</si>
  <si>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</si>
  <si>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</si>
  <si>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</si>
  <si>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</si>
  <si>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</si>
  <si>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</si>
  <si>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</si>
  <si>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</si>
  <si>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</si>
  <si>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</si>
  <si>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</si>
  <si>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</si>
  <si>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</si>
  <si>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</si>
  <si>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</si>
  <si>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</si>
  <si>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</si>
  <si>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</si>
  <si>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</si>
  <si>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</si>
  <si>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</si>
  <si>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</si>
  <si>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</si>
  <si>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</si>
  <si>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</si>
  <si>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</si>
  <si>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</si>
  <si>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</si>
  <si>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</si>
  <si>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</si>
  <si>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</si>
  <si>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</si>
  <si>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</si>
  <si>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</si>
  <si>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</si>
  <si>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</si>
  <si>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</si>
  <si>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</si>
  <si>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</si>
  <si>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</si>
  <si>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</si>
  <si>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</si>
  <si>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</si>
  <si>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</si>
  <si>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</si>
  <si>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</si>
  <si>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</si>
  <si>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</si>
  <si>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</si>
  <si>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</si>
  <si>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</si>
  <si>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</si>
  <si>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</si>
  <si>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</si>
  <si>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</si>
  <si>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</si>
  <si>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</si>
  <si>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</si>
  <si>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</si>
  <si>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</si>
  <si>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</si>
  <si>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</si>
  <si>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</si>
  <si>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</si>
  <si>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</si>
  <si>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</si>
  <si>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</si>
  <si>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</si>
  <si>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</si>
  <si>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</si>
  <si>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</si>
  <si>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</si>
  <si>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</si>
  <si>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</si>
  <si>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</si>
  <si>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</si>
  <si>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</si>
  <si>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</si>
  <si>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</si>
  <si>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</si>
  <si>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</si>
  <si>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</si>
  <si>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</si>
  <si>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</si>
  <si>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</si>
  <si>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</si>
  <si>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</si>
  <si>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</si>
  <si>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</si>
  <si>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</si>
  <si>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</si>
  <si>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</si>
  <si>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</si>
  <si>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</si>
  <si>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</si>
  <si>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</si>
  <si>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</si>
  <si>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</si>
  <si>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</si>
  <si>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</si>
  <si>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</si>
  <si>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</si>
  <si>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</si>
  <si>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</si>
  <si>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</si>
  <si>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</si>
  <si>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</si>
  <si>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</si>
  <si>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</si>
  <si>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</si>
  <si>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</si>
  <si>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</si>
  <si>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</si>
  <si>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</si>
  <si>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</si>
  <si>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</si>
  <si>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</si>
  <si>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</si>
  <si>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</si>
  <si>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</si>
  <si>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</si>
  <si>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</si>
  <si>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</si>
  <si>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</si>
  <si>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</si>
  <si>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</si>
  <si>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</si>
  <si>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</si>
  <si>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</si>
  <si>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</si>
  <si>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</si>
  <si>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</si>
  <si>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</si>
  <si>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</si>
  <si>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</si>
  <si>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</si>
  <si>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</si>
  <si>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</si>
  <si>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</si>
  <si>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</si>
  <si>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</si>
  <si>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</si>
  <si>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</si>
  <si>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</si>
  <si>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</si>
  <si>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</si>
  <si>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</si>
  <si>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</si>
  <si>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</si>
  <si>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</si>
  <si>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</si>
  <si>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</si>
  <si>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</si>
  <si>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</si>
  <si>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</si>
  <si>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</si>
  <si>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</si>
  <si>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</si>
  <si>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</si>
  <si>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</si>
  <si>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</si>
  <si>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</si>
  <si>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</si>
  <si>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</si>
  <si>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</si>
  <si>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</si>
  <si>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</si>
  <si>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</si>
  <si>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</si>
  <si>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</si>
  <si>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</si>
  <si>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</si>
  <si>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</si>
  <si>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</si>
  <si>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</si>
  <si>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</si>
  <si>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</si>
  <si>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</si>
  <si>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</si>
  <si>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</si>
  <si>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</si>
  <si>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</si>
  <si>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</si>
  <si>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</si>
  <si>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</si>
  <si>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</si>
  <si>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</si>
  <si>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</si>
  <si>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</si>
  <si>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</si>
  <si>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</si>
  <si>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</si>
  <si>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</si>
  <si>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</si>
  <si>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</si>
  <si>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</si>
  <si>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</si>
  <si>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</si>
  <si>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</si>
  <si>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</si>
  <si>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</si>
  <si>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</si>
  <si>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</si>
  <si>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</si>
  <si>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</si>
  <si>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</si>
  <si>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</si>
  <si>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</si>
  <si>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</si>
  <si>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</si>
  <si>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</si>
  <si>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</si>
  <si>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</si>
  <si>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</si>
  <si>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</si>
  <si>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</si>
  <si>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</si>
  <si>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</si>
  <si>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</si>
  <si>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</si>
  <si>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</si>
  <si>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</si>
  <si>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</si>
  <si>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</si>
  <si>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</si>
  <si>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</si>
  <si>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</si>
  <si>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</si>
  <si>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</si>
  <si>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</si>
  <si>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</si>
  <si>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</si>
  <si>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</si>
  <si>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</si>
  <si>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</si>
  <si>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</si>
  <si>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</si>
  <si>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</si>
  <si>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</si>
  <si>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</si>
  <si>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</si>
  <si>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</si>
  <si>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</si>
  <si>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</si>
  <si>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</si>
  <si>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</si>
  <si>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</si>
  <si>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</si>
  <si>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</si>
  <si>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</si>
  <si>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</si>
  <si>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</si>
  <si>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</si>
  <si>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</si>
  <si>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</si>
  <si>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</si>
  <si>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</si>
  <si>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</si>
  <si>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</si>
  <si>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</si>
  <si>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</si>
  <si>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</si>
  <si>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</si>
  <si>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</si>
  <si>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</si>
  <si>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</si>
  <si>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</si>
  <si>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</si>
  <si>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</si>
  <si>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</si>
  <si>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</si>
  <si>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</si>
  <si>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</si>
  <si>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</si>
  <si>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</si>
  <si>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</si>
  <si>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</si>
  <si>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</si>
  <si>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</si>
  <si>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</si>
  <si>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</si>
  <si>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</si>
  <si>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</si>
  <si>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</si>
  <si>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</si>
  <si>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</si>
  <si>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</si>
  <si>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</si>
  <si>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</si>
  <si>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</si>
  <si>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</si>
  <si>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</si>
  <si>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</si>
  <si>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</si>
  <si>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</si>
  <si>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</si>
  <si>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</si>
  <si>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</si>
  <si>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</si>
  <si>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</si>
  <si>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</si>
  <si>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</si>
  <si>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</si>
  <si>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</si>
  <si>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</si>
  <si>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</si>
  <si>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</si>
  <si>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</si>
  <si>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</si>
  <si>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</si>
  <si>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</si>
  <si>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</si>
  <si>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</si>
  <si>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</si>
  <si>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</si>
  <si>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</si>
  <si>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</si>
  <si>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</si>
  <si>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</si>
  <si>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</si>
  <si>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</si>
  <si>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</si>
  <si>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</si>
  <si>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</si>
  <si>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</si>
  <si>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</si>
  <si>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</si>
  <si>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</si>
  <si>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</si>
  <si>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</si>
  <si>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</si>
  <si>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</si>
  <si>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</si>
  <si>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</si>
  <si>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</si>
  <si>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</si>
  <si>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</si>
  <si>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</si>
  <si>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</si>
  <si>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</si>
  <si>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</si>
  <si>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</si>
  <si>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</si>
  <si>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</si>
  <si>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</si>
  <si>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</si>
  <si>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</si>
  <si>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</si>
  <si>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</si>
  <si>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</si>
  <si>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</si>
  <si>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</si>
  <si>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</si>
  <si>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</si>
  <si>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</si>
  <si>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</si>
  <si>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</si>
  <si>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</si>
  <si>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</si>
  <si>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</si>
  <si>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</si>
  <si>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</si>
  <si>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</si>
  <si>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</si>
  <si>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</si>
  <si>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</si>
  <si>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</si>
  <si>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</si>
  <si>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</si>
  <si>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</si>
  <si>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</si>
  <si>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</si>
  <si>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</si>
  <si>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</si>
  <si>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</si>
  <si>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</si>
  <si>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</si>
  <si>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</si>
  <si>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</si>
  <si>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</si>
  <si>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</si>
  <si>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</si>
  <si>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</si>
  <si>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</si>
  <si>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</si>
  <si>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</si>
  <si>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</si>
  <si>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</si>
  <si>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</si>
  <si>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</si>
  <si>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</si>
  <si>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</si>
  <si>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</si>
  <si>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</si>
  <si>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</si>
  <si>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</si>
  <si>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</si>
  <si>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</si>
  <si>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</si>
  <si>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</si>
  <si>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</si>
  <si>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</si>
  <si>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</si>
  <si>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</si>
  <si>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</si>
  <si>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</si>
  <si>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</si>
  <si>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</si>
  <si>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</si>
  <si>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</si>
  <si>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</si>
  <si>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</si>
  <si>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</si>
  <si>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</si>
  <si>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</si>
  <si>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</si>
  <si>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</si>
  <si>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</si>
  <si>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</si>
  <si>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</si>
  <si>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</si>
  <si>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</si>
  <si>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</si>
  <si>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</si>
  <si>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</si>
  <si>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</si>
  <si>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</si>
  <si>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</si>
  <si>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</si>
  <si>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</si>
  <si>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</si>
  <si>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</si>
  <si>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</si>
  <si>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</si>
  <si>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</si>
  <si>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</si>
  <si>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</si>
  <si>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</si>
  <si>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</si>
  <si>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</si>
  <si>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</si>
  <si>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</si>
  <si>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</si>
  <si>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</si>
  <si>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</si>
  <si>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</si>
  <si>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</si>
  <si>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</si>
  <si>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</si>
  <si>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</si>
  <si>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</si>
  <si>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</si>
  <si>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</si>
  <si>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</si>
  <si>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</si>
  <si>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</si>
  <si>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</si>
  <si>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</si>
  <si>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</si>
  <si>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</si>
  <si>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</si>
  <si>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</si>
  <si>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</si>
  <si>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</si>
  <si>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</si>
  <si>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</si>
  <si>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</si>
  <si>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</si>
  <si>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</si>
  <si>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</si>
  <si>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</si>
  <si>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</si>
  <si>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</si>
  <si>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</si>
  <si>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</si>
  <si>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</si>
  <si>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</si>
  <si>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</si>
  <si>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</si>
  <si>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</si>
  <si>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</si>
  <si>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</si>
  <si>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</si>
  <si>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</si>
  <si>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</si>
  <si>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</si>
  <si>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</si>
  <si>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</si>
  <si>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</si>
  <si>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</si>
  <si>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</si>
  <si>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</si>
  <si>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</si>
  <si>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</si>
  <si>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</si>
  <si>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</si>
  <si>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</si>
  <si>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</si>
  <si>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</si>
  <si>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</si>
  <si>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</si>
  <si>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</si>
  <si>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</si>
  <si>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</si>
  <si>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</si>
  <si>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</si>
  <si>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</si>
  <si>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</si>
  <si>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</si>
  <si>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</si>
  <si>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</si>
  <si>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</si>
  <si>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</si>
  <si>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</si>
  <si>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</si>
  <si>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</si>
  <si>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</si>
  <si>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</si>
  <si>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</si>
  <si>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</si>
  <si>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</si>
  <si>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</si>
  <si>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</si>
  <si>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</si>
  <si>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</si>
  <si>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</si>
  <si>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</si>
  <si>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</si>
  <si>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</si>
  <si>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</si>
  <si>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</si>
  <si>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</si>
  <si>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</si>
  <si>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</si>
  <si>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</si>
  <si>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</si>
  <si>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</si>
  <si>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</si>
  <si>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</si>
  <si>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</si>
  <si>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</si>
  <si>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</si>
  <si>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</si>
  <si>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</si>
  <si>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</si>
  <si>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</si>
  <si>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</si>
  <si>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</si>
  <si>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</si>
  <si>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</si>
  <si>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</si>
  <si>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</si>
  <si>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</si>
  <si>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</si>
  <si>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</si>
  <si>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</si>
  <si>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</si>
  <si>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</si>
  <si>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</si>
  <si>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</si>
  <si>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</si>
  <si>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</si>
  <si>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</si>
  <si>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</si>
  <si>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</si>
  <si>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</si>
  <si>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</si>
  <si>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</si>
  <si>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</si>
  <si>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</si>
  <si>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</si>
  <si>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</si>
  <si>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</si>
  <si>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</si>
  <si>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</si>
  <si>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</si>
  <si>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</si>
  <si>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</si>
  <si>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</si>
  <si>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</si>
  <si>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</si>
  <si>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</si>
  <si>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</si>
  <si>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</si>
  <si>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</si>
  <si>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</si>
  <si>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</si>
  <si>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</si>
  <si>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</si>
  <si>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</si>
  <si>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</si>
  <si>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</si>
  <si>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</si>
  <si>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</si>
  <si>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</si>
  <si>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</si>
  <si>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</si>
  <si>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</si>
  <si>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</si>
  <si>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</si>
  <si>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</si>
  <si>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</si>
  <si>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</si>
  <si>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</si>
  <si>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</si>
  <si>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</si>
  <si>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</si>
  <si>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</si>
  <si>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</si>
  <si>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</si>
  <si>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</si>
  <si>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</si>
  <si>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</si>
  <si>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</si>
  <si>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</si>
  <si>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</si>
  <si>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</si>
  <si>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</si>
  <si>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</si>
  <si>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</si>
  <si>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</si>
  <si>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</si>
  <si>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</si>
  <si>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</si>
  <si>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</si>
  <si>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</si>
  <si>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</si>
  <si>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</si>
  <si>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</si>
  <si>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</si>
  <si>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</si>
  <si>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</si>
  <si>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</si>
  <si>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</si>
  <si>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</si>
  <si>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</si>
  <si>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</si>
  <si>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</si>
  <si>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</si>
  <si>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</si>
  <si>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</si>
  <si>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</si>
  <si>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</si>
  <si>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</si>
  <si>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</si>
  <si>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</si>
  <si>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</si>
  <si>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</si>
  <si>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</si>
  <si>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</si>
  <si>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</si>
  <si>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</si>
  <si>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</si>
  <si>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</si>
  <si>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</si>
  <si>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</si>
  <si>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</si>
  <si>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</si>
  <si>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</si>
  <si>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</si>
  <si>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</si>
  <si>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</si>
  <si>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</si>
  <si>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</si>
  <si>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</si>
  <si>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</si>
  <si>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</si>
  <si>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</si>
  <si>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</si>
  <si>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</si>
  <si>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</si>
  <si>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</si>
  <si>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</si>
  <si>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</si>
  <si>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</si>
  <si>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</si>
  <si>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</si>
  <si>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</si>
  <si>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</si>
  <si>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</si>
  <si>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</si>
  <si>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</si>
  <si>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</si>
  <si>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</si>
  <si>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</si>
  <si>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</si>
  <si>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</si>
  <si>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</si>
  <si>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</si>
  <si>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</si>
  <si>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</si>
  <si>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</si>
  <si>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</si>
  <si>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</si>
  <si>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</si>
  <si>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</si>
  <si>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</si>
  <si>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</si>
  <si>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</si>
  <si>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</si>
  <si>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</si>
  <si>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</si>
  <si>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</si>
  <si>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</si>
  <si>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</si>
  <si>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</si>
  <si>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</si>
  <si>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</si>
  <si>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</si>
  <si>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</si>
  <si>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</si>
  <si>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</si>
  <si>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</si>
  <si>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</si>
  <si>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</si>
  <si>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</si>
  <si>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</si>
  <si>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</si>
  <si>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</si>
  <si>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</si>
  <si>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</si>
  <si>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</si>
  <si>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</si>
  <si>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</si>
  <si>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</si>
  <si>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</si>
  <si>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</si>
  <si>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</si>
  <si>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</si>
  <si>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</si>
  <si>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</si>
  <si>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</si>
  <si>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</si>
  <si>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</si>
  <si>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</si>
  <si>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</si>
  <si>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</si>
  <si>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</si>
  <si>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</si>
  <si>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</si>
  <si>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</si>
  <si>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</si>
  <si>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</si>
  <si>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</si>
  <si>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</si>
  <si>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</si>
  <si>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</si>
  <si>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</si>
  <si>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</si>
  <si>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</si>
  <si>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</si>
  <si>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</si>
  <si>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</si>
  <si>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</si>
  <si>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</si>
  <si>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</si>
  <si>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</si>
  <si>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</si>
  <si>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</si>
  <si>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</si>
  <si>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</si>
  <si>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</si>
  <si>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</si>
  <si>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</si>
  <si>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</si>
  <si>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</si>
  <si>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</si>
  <si>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</si>
  <si>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</si>
  <si>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</si>
  <si>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</si>
  <si>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</si>
  <si>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</si>
  <si>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</si>
  <si>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</si>
  <si>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</si>
  <si>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</si>
  <si>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</si>
  <si>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</si>
  <si>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</si>
  <si>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</si>
  <si>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</si>
  <si>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</si>
  <si>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</si>
  <si>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</si>
  <si>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</si>
  <si>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</si>
  <si>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</si>
  <si>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</si>
  <si>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</si>
  <si>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</si>
  <si>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</si>
  <si>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</si>
  <si>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</si>
  <si>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</si>
  <si>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</si>
  <si>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</si>
  <si>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</si>
  <si>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</si>
  <si>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</si>
  <si>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</si>
  <si>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</si>
  <si>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</si>
  <si>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</si>
  <si>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</si>
  <si>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</si>
  <si>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</si>
  <si>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</si>
  <si>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</si>
  <si>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</si>
  <si>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</si>
  <si>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</si>
  <si>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</si>
  <si>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</si>
  <si>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</si>
  <si>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</si>
  <si>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</si>
  <si>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</si>
  <si>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</si>
  <si>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</si>
  <si>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</si>
  <si>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</si>
  <si>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</si>
  <si>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</si>
  <si>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</si>
  <si>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</si>
  <si>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</si>
  <si>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</si>
  <si>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</si>
  <si>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</si>
  <si>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</si>
  <si>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</si>
  <si>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</si>
  <si>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</si>
  <si>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</si>
  <si>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</si>
  <si>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</si>
  <si>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</si>
  <si>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</si>
  <si>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</si>
  <si>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</si>
  <si>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</si>
  <si>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</si>
  <si>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</si>
  <si>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</si>
  <si>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</si>
  <si>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</si>
  <si>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</si>
  <si>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</si>
  <si>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</si>
  <si>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</si>
  <si>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</si>
  <si>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</si>
  <si>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</si>
  <si>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</si>
  <si>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</si>
  <si>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</si>
  <si>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</si>
  <si>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</si>
  <si>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</si>
  <si>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</si>
  <si>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</si>
  <si>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</si>
  <si>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</si>
  <si>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</si>
  <si>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</si>
  <si>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</si>
  <si>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</si>
  <si>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</si>
  <si>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</si>
  <si>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</si>
  <si>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</si>
  <si>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</si>
  <si>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</si>
  <si>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</si>
  <si>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</si>
  <si>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</si>
  <si>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</si>
  <si>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</si>
  <si>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</si>
  <si>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</si>
  <si>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</si>
  <si>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</si>
  <si>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</si>
  <si>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</si>
  <si>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</si>
  <si>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</si>
  <si>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</si>
  <si>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</si>
  <si>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</si>
  <si>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</si>
  <si>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</si>
  <si>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</si>
  <si>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</si>
  <si>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</si>
  <si>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</si>
  <si>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</si>
  <si>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</si>
  <si>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</si>
  <si>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</si>
  <si>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</si>
  <si>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</si>
  <si>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</si>
  <si>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</si>
  <si>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</si>
  <si>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</si>
  <si>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</si>
  <si>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</si>
  <si>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</si>
  <si>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</si>
  <si>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</si>
  <si>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</si>
  <si>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</si>
  <si>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</si>
  <si>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</si>
  <si>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</si>
  <si>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</si>
  <si>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</si>
  <si>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</si>
  <si>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</si>
  <si>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</si>
  <si>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</si>
  <si>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</si>
  <si>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</si>
  <si>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</si>
  <si>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</si>
  <si>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</si>
  <si>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</si>
  <si>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</si>
  <si>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</si>
  <si>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</si>
  <si>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</si>
  <si>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</si>
  <si>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</si>
  <si>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</si>
  <si>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</si>
  <si>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</si>
  <si>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</si>
  <si>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</si>
  <si>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</si>
  <si>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</si>
  <si>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</si>
  <si>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</si>
  <si>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</si>
  <si>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</si>
  <si>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</si>
  <si>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</si>
  <si>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</si>
  <si>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</si>
  <si>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</si>
  <si>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</si>
  <si>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</si>
  <si>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</si>
  <si>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</si>
  <si>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</si>
  <si>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</si>
  <si>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</si>
  <si>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</si>
  <si>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</si>
  <si>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</si>
  <si>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</si>
  <si>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</si>
  <si>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</si>
  <si>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</si>
  <si>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</si>
  <si>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</si>
  <si>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</si>
  <si>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</si>
  <si>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</si>
  <si>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</si>
  <si>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</si>
  <si>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</si>
  <si>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</si>
  <si>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</si>
  <si>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</si>
  <si>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</si>
  <si>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</si>
  <si>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</si>
  <si>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</si>
  <si>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</si>
  <si>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</si>
  <si>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</si>
  <si>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</si>
  <si>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</si>
  <si>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</si>
  <si>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</si>
  <si>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</si>
  <si>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</si>
  <si>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</si>
  <si>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</si>
  <si>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</si>
  <si>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</si>
  <si>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</si>
  <si>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</si>
  <si>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</si>
  <si>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</si>
  <si>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</si>
  <si>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</si>
  <si>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</si>
  <si>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</si>
  <si>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</si>
  <si>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</si>
  <si>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</si>
  <si>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</si>
  <si>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</si>
  <si>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</si>
  <si>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</si>
  <si>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</si>
  <si>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</si>
  <si>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</si>
  <si>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</si>
  <si>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</si>
  <si>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</si>
  <si>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</si>
  <si>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</si>
  <si>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</si>
  <si>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</si>
  <si>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</si>
  <si>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</si>
  <si>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</si>
  <si>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</si>
  <si>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</si>
  <si>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</si>
  <si>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</si>
  <si>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</si>
  <si>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</si>
  <si>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</si>
  <si>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</si>
  <si>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</si>
  <si>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</si>
  <si>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</si>
  <si>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</si>
  <si>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</si>
  <si>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</si>
  <si>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</si>
  <si>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</si>
  <si>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</si>
  <si>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</si>
  <si>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</si>
  <si>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</si>
  <si>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</si>
  <si>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</si>
  <si>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</si>
  <si>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</si>
  <si>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</si>
  <si>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</si>
  <si>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</si>
  <si>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</si>
  <si>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</si>
  <si>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</si>
  <si>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</si>
  <si>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</si>
  <si>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</si>
  <si>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</si>
  <si>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</si>
  <si>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</si>
  <si>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</si>
  <si>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</si>
  <si>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</si>
  <si>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</si>
  <si>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</si>
  <si>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</si>
  <si>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</si>
  <si>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</si>
  <si>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</si>
  <si>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</si>
  <si>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</si>
  <si>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</si>
  <si>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</si>
  <si>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</si>
  <si>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</si>
  <si>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</si>
  <si>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</si>
  <si>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</si>
  <si>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</si>
  <si>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</si>
  <si>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</si>
  <si>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</si>
  <si>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</si>
  <si>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</si>
  <si>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</si>
  <si>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</si>
  <si>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</si>
  <si>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</si>
  <si>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</si>
  <si>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</si>
  <si>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</si>
  <si>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</si>
  <si>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</si>
  <si>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</si>
  <si>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</si>
  <si>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</si>
  <si>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</si>
  <si>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</si>
  <si>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</si>
  <si>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</si>
  <si>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</si>
  <si>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</si>
  <si>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</si>
  <si>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</si>
  <si>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</si>
  <si>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</si>
  <si>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</si>
  <si>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</si>
  <si>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</si>
  <si>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</si>
  <si>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</si>
  <si>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</si>
  <si>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</si>
  <si>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</si>
  <si>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</si>
  <si>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</si>
  <si>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</si>
  <si>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</si>
  <si>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</si>
  <si>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</si>
  <si>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</si>
  <si>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</si>
  <si>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</si>
  <si>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</si>
  <si>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</si>
  <si>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</si>
  <si>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</si>
  <si>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</si>
  <si>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</si>
  <si>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</si>
  <si>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</si>
  <si>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</si>
  <si>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</si>
  <si>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</si>
  <si>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</si>
  <si>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</si>
  <si>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</si>
  <si>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</si>
  <si>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</si>
  <si>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</si>
  <si>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</si>
  <si>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</si>
  <si>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</si>
  <si>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</si>
  <si>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</si>
  <si>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</si>
  <si>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</si>
  <si>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</si>
  <si>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</si>
  <si>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</si>
  <si>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</si>
  <si>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</si>
  <si>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</si>
  <si>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</si>
  <si>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</si>
  <si>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</si>
  <si>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</si>
  <si>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</si>
  <si>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</si>
  <si>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</si>
  <si>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</si>
  <si>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</si>
  <si>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</si>
  <si>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</si>
  <si>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</si>
  <si>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</si>
  <si>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</si>
  <si>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</si>
  <si>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</si>
  <si>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</si>
  <si>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</si>
  <si>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</si>
  <si>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</si>
  <si>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</si>
  <si>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</si>
  <si>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</si>
  <si>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</si>
  <si>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</si>
  <si>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</si>
  <si>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</si>
  <si>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</si>
  <si>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</si>
  <si>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</si>
  <si>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</si>
  <si>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</si>
  <si>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</si>
  <si>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</si>
  <si>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</si>
  <si>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</si>
  <si>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</si>
  <si>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</si>
  <si>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</si>
  <si>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</si>
  <si>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</si>
  <si>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</si>
  <si>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</si>
  <si>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</si>
  <si>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</si>
  <si>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</si>
  <si>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</si>
  <si>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</si>
  <si>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</si>
  <si>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</si>
  <si>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</si>
  <si>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</si>
  <si>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</si>
  <si>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</si>
  <si>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</si>
  <si>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</si>
  <si>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</si>
  <si>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</si>
  <si>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</si>
  <si>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</si>
  <si>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</si>
  <si>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</si>
  <si>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</si>
  <si>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</si>
  <si>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</si>
  <si>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</si>
  <si>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</si>
  <si>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</si>
  <si>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</si>
  <si>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</si>
  <si>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</si>
  <si>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</si>
  <si>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</si>
  <si>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</si>
  <si>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</si>
  <si>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</si>
  <si>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</si>
  <si>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</si>
  <si>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</si>
  <si>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</si>
  <si>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</si>
  <si>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</si>
  <si>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</si>
  <si>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</si>
  <si>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</si>
  <si>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</si>
  <si>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</si>
  <si>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</si>
  <si>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</si>
  <si>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</si>
  <si>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</si>
  <si>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</si>
  <si>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</si>
  <si>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</si>
  <si>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</si>
  <si>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</si>
  <si>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</si>
  <si>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</si>
  <si>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</si>
  <si>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</si>
  <si>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</si>
  <si>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</si>
  <si>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</si>
  <si>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</si>
  <si>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</si>
  <si>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</si>
  <si>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</si>
  <si>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</si>
  <si>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</si>
  <si>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</si>
  <si>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</si>
  <si>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</si>
  <si>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</si>
  <si>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</si>
  <si>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</si>
  <si>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</si>
  <si>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</si>
  <si>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</si>
  <si>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</si>
  <si>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</si>
  <si>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</si>
  <si>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</si>
  <si>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</si>
  <si>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</si>
  <si>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</si>
  <si>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</si>
  <si>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</si>
  <si>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</si>
  <si>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</si>
  <si>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</si>
  <si>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</si>
  <si>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</si>
  <si>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</si>
  <si>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</si>
  <si>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</si>
  <si>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</si>
  <si>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</si>
  <si>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</si>
  <si>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</si>
  <si>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</si>
  <si>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</si>
  <si>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</si>
  <si>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</si>
  <si>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</si>
  <si>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</si>
  <si>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</si>
  <si>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</si>
  <si>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</si>
  <si>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</si>
  <si>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</si>
  <si>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</si>
  <si>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</si>
  <si>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</si>
  <si>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</si>
  <si>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</si>
  <si>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</si>
  <si>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</si>
  <si>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</si>
  <si>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</si>
  <si>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</si>
  <si>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</si>
  <si>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</si>
  <si>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</si>
  <si>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</si>
  <si>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</si>
  <si>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</si>
  <si>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</si>
  <si>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</si>
  <si>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</si>
  <si>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</si>
  <si>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</si>
  <si>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</si>
  <si>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</si>
  <si>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</si>
  <si>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</si>
  <si>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</si>
  <si>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</si>
  <si>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</si>
  <si>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</si>
  <si>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</si>
  <si>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</si>
  <si>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</si>
  <si>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</si>
  <si>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</si>
  <si>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</si>
  <si>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</si>
  <si>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</si>
  <si>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</si>
  <si>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</si>
  <si>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</si>
  <si>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</si>
  <si>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</si>
  <si>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</si>
  <si>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</si>
  <si>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</si>
  <si>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</si>
  <si>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</si>
  <si>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</si>
  <si>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</si>
  <si>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</si>
  <si>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</si>
  <si>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</si>
  <si>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</si>
  <si>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</si>
  <si>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</si>
  <si>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</si>
  <si>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</si>
  <si>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</si>
  <si>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</si>
  <si>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</si>
  <si>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</si>
  <si>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</si>
  <si>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</si>
  <si>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</si>
  <si>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</si>
  <si>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</si>
  <si>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</si>
  <si>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</si>
  <si>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</si>
  <si>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</si>
  <si>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</si>
  <si>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</si>
  <si>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</si>
  <si>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</si>
  <si>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</si>
  <si>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</si>
  <si>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</si>
  <si>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</si>
  <si>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</si>
  <si>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</si>
  <si>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</si>
  <si>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</si>
  <si>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</si>
  <si>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</si>
  <si>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</si>
  <si>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</si>
  <si>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</si>
  <si>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</si>
  <si>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</si>
  <si>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</si>
  <si>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</si>
  <si>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</si>
  <si>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</si>
  <si>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</si>
  <si>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</si>
  <si>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</si>
  <si>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</si>
  <si>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</si>
  <si>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</si>
  <si>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</si>
  <si>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</si>
  <si>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</si>
  <si>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</si>
  <si>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</si>
  <si>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</si>
  <si>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</si>
  <si>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</si>
  <si>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</si>
  <si>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</si>
  <si>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</si>
  <si>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</si>
  <si>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</si>
  <si>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</si>
  <si>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</si>
  <si>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</si>
  <si>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</si>
  <si>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</si>
  <si>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</si>
  <si>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</si>
  <si>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</si>
  <si>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</si>
  <si>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</si>
  <si>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</si>
  <si>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</si>
  <si>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</si>
  <si>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</si>
  <si>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</si>
  <si>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</si>
  <si>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</si>
  <si>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</si>
  <si>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</si>
  <si>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</si>
  <si>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</si>
  <si>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</si>
  <si>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</si>
  <si>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</si>
  <si>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</si>
  <si>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</si>
  <si>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</si>
  <si>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</si>
  <si>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</si>
  <si>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</si>
  <si>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</si>
  <si>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</si>
  <si>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</si>
  <si>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</si>
  <si>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</si>
  <si>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</si>
  <si>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</si>
  <si>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</si>
  <si>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</si>
  <si>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</si>
  <si>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</si>
  <si>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</si>
  <si>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</si>
  <si>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</si>
  <si>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</si>
  <si>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</si>
  <si>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</si>
  <si>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</si>
  <si>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</si>
  <si>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</si>
  <si>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</si>
  <si>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</si>
  <si>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</si>
  <si>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</si>
  <si>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</si>
  <si>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</si>
  <si>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</si>
  <si>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</si>
  <si>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</si>
  <si>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</si>
  <si>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</si>
  <si>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</si>
  <si>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</si>
  <si>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</si>
  <si>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</si>
  <si>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</si>
  <si>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</si>
  <si>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</si>
  <si>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</si>
  <si>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</si>
  <si>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</si>
  <si>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</si>
  <si>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</si>
  <si>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</si>
  <si>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</si>
  <si>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</si>
  <si>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</si>
  <si>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</si>
  <si>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</si>
  <si>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</si>
  <si>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</si>
  <si>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</si>
  <si>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</si>
  <si>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</si>
  <si>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</si>
  <si>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</si>
  <si>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</si>
  <si>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</si>
  <si>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</si>
  <si>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</si>
  <si>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</si>
  <si>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</si>
  <si>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</si>
  <si>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</si>
  <si>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</si>
  <si>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</si>
  <si>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</si>
  <si>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</si>
  <si>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</si>
  <si>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</si>
  <si>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</si>
  <si>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</si>
  <si>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</si>
  <si>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</si>
  <si>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</si>
  <si>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</si>
  <si>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</si>
  <si>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</si>
  <si>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</si>
  <si>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</si>
  <si>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</si>
  <si>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</si>
  <si>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</si>
  <si>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</si>
  <si>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</si>
  <si>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</si>
  <si>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</si>
  <si>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</si>
  <si>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</si>
  <si>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</si>
  <si>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</si>
  <si>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</si>
  <si>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</si>
  <si>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</si>
  <si>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</si>
  <si>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</si>
  <si>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</si>
  <si>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</si>
  <si>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</si>
  <si>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</si>
  <si>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</si>
  <si>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</si>
  <si>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</si>
  <si>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</si>
  <si>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</si>
  <si>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</si>
  <si>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</si>
  <si>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</si>
  <si>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</si>
  <si>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</si>
  <si>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</si>
  <si>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</si>
  <si>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</si>
  <si>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</si>
  <si>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</si>
  <si>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</si>
  <si>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</si>
  <si>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</si>
  <si>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</si>
  <si>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</si>
  <si>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</si>
  <si>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</si>
  <si>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</si>
  <si>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</si>
  <si>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</si>
  <si>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</si>
  <si>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</si>
  <si>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</si>
  <si>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</si>
  <si>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</si>
  <si>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</si>
  <si>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</si>
  <si>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</si>
  <si>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</si>
  <si>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</si>
  <si>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</si>
  <si>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</si>
  <si>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</si>
  <si>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</si>
  <si>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</si>
  <si>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</si>
  <si>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</si>
  <si>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</si>
  <si>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</si>
  <si>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</si>
  <si>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</si>
  <si>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</si>
  <si>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</si>
  <si>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</si>
  <si>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</si>
  <si>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</si>
  <si>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</si>
  <si>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</si>
  <si>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</si>
  <si>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</si>
  <si>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</si>
  <si>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</si>
  <si>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</si>
  <si>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</si>
  <si>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</si>
  <si>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</si>
  <si>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</si>
  <si>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</si>
  <si>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</si>
  <si>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</si>
  <si>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</si>
  <si>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</si>
  <si>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</si>
  <si>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</si>
  <si>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</si>
  <si>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</si>
  <si>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</si>
  <si>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</si>
  <si>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</si>
  <si>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</si>
  <si>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</si>
  <si>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</si>
  <si>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</si>
  <si>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</si>
  <si>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</si>
  <si>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</si>
  <si>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</si>
  <si>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</si>
  <si>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</si>
  <si>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</si>
  <si>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</si>
  <si>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</si>
  <si>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</si>
  <si>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</si>
  <si>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</si>
  <si>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</si>
  <si>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</si>
  <si>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</si>
  <si>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</si>
  <si>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</si>
  <si>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</si>
  <si>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</si>
  <si>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</si>
  <si>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</si>
  <si>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</si>
  <si>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</si>
  <si>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</si>
  <si>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</si>
  <si>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</si>
  <si>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</si>
  <si>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</si>
  <si>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</si>
  <si>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</si>
  <si>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</si>
  <si>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</si>
  <si>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</si>
  <si>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</si>
  <si>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</si>
  <si>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</si>
  <si>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</si>
  <si>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</si>
  <si>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</si>
  <si>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</si>
  <si>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</si>
  <si>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</si>
  <si>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</si>
  <si>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</si>
  <si>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</si>
  <si>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</si>
  <si>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</si>
  <si>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</si>
  <si>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</si>
  <si>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</si>
  <si>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</si>
  <si>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</si>
  <si>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</si>
  <si>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</si>
  <si>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</si>
  <si>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</si>
  <si>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</si>
  <si>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</si>
  <si>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</si>
  <si>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</si>
  <si>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</si>
  <si>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</si>
  <si>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</si>
  <si>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</si>
  <si>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</si>
  <si>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</si>
  <si>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</si>
  <si>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</si>
  <si>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</si>
  <si>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</si>
  <si>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</si>
  <si>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</si>
  <si>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</si>
  <si>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</si>
  <si>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</si>
  <si>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</si>
  <si>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</si>
  <si>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</si>
  <si>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</si>
  <si>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</si>
  <si>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</si>
  <si>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</si>
  <si>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</si>
  <si>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</si>
  <si>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</si>
  <si>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</si>
  <si>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</si>
  <si>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</si>
  <si>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</si>
  <si>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</si>
  <si>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</si>
  <si>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</si>
  <si>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</si>
  <si>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</si>
  <si>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</si>
  <si>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</si>
  <si>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</si>
  <si>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</si>
  <si>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</si>
  <si>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</si>
  <si>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</si>
  <si>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</si>
  <si>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</si>
  <si>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</si>
  <si>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</si>
  <si>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</si>
  <si>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</si>
  <si>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</si>
  <si>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</si>
  <si>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</si>
  <si>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</si>
  <si>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</si>
  <si>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</si>
  <si>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</si>
  <si>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</si>
  <si>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</si>
  <si>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</si>
  <si>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</si>
  <si>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</si>
  <si>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</si>
  <si>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</si>
  <si>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</si>
  <si>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</si>
  <si>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</si>
  <si>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</si>
  <si>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</si>
  <si>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</si>
  <si>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</si>
  <si>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</si>
  <si>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</si>
  <si>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</si>
  <si>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</si>
  <si>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</si>
  <si>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</si>
  <si>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</si>
  <si>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</si>
  <si>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</si>
  <si>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</si>
  <si>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</si>
  <si>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</si>
  <si>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</si>
  <si>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</si>
  <si>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</si>
  <si>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</si>
  <si>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</si>
  <si>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</si>
  <si>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</si>
  <si>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</si>
  <si>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</si>
  <si>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</si>
  <si>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</si>
  <si>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</si>
  <si>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</si>
  <si>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</si>
  <si>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</si>
  <si>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</si>
  <si>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</si>
  <si>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</si>
  <si>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</si>
  <si>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</si>
  <si>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</si>
  <si>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</si>
  <si>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</si>
  <si>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</si>
  <si>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</si>
  <si>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</si>
  <si>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</si>
  <si>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</si>
  <si>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</si>
  <si>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</si>
  <si>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</si>
  <si>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</si>
  <si>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</si>
  <si>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</si>
  <si>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</si>
  <si>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</si>
  <si>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</si>
  <si>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</si>
  <si>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</si>
  <si>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</si>
  <si>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</si>
  <si>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</si>
  <si>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</si>
  <si>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</si>
  <si>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</si>
  <si>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</si>
  <si>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</si>
  <si>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</si>
  <si>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</si>
  <si>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</si>
  <si>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</si>
  <si>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</si>
  <si>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</si>
  <si>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</si>
  <si>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</si>
  <si>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</si>
  <si>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</si>
  <si>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</si>
  <si>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</si>
  <si>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</si>
  <si>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</si>
  <si>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</si>
  <si>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</si>
  <si>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</si>
  <si>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</si>
  <si>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</si>
  <si>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</si>
  <si>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</si>
  <si>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</si>
  <si>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</si>
  <si>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</si>
  <si>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</si>
  <si>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</si>
  <si>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</si>
  <si>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</si>
  <si>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</si>
  <si>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</si>
  <si>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</si>
  <si>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</si>
  <si>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</si>
  <si>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</si>
  <si>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</si>
  <si>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</si>
  <si>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</si>
  <si>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</si>
  <si>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</si>
  <si>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</si>
  <si>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</si>
  <si>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</si>
  <si>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</si>
  <si>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</si>
  <si>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</si>
  <si>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</si>
  <si>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</si>
  <si>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</si>
  <si>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</si>
  <si>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</si>
  <si>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</si>
  <si>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</si>
  <si>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</si>
  <si>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</si>
  <si>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</si>
  <si>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</si>
  <si>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</si>
  <si>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</si>
  <si>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</si>
  <si>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</si>
  <si>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</si>
  <si>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</si>
  <si>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</si>
  <si>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</si>
  <si>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</si>
  <si>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</si>
  <si>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</si>
  <si>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</si>
  <si>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</si>
  <si>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</si>
  <si>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</si>
  <si>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</si>
  <si>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</si>
  <si>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</si>
  <si>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</si>
  <si>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</si>
  <si>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</si>
  <si>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</si>
  <si>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</si>
  <si>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</si>
  <si>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</si>
  <si>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</si>
  <si>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</si>
  <si>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</si>
  <si>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</si>
  <si>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</si>
  <si>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</si>
  <si>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</si>
  <si>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</si>
  <si>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</si>
  <si>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</si>
  <si>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</si>
  <si>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</si>
  <si>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</si>
  <si>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</si>
  <si>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</si>
  <si>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</si>
  <si>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</si>
  <si>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</si>
  <si>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</si>
  <si>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</si>
  <si>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</si>
  <si>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</si>
  <si>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</si>
  <si>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</si>
  <si>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</si>
  <si>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</si>
  <si>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</si>
  <si>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</si>
  <si>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</si>
  <si>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</si>
  <si>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</si>
  <si>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</si>
  <si>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</si>
  <si>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</si>
  <si>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</si>
  <si>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</si>
  <si>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</si>
  <si>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</si>
  <si>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</si>
  <si>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</si>
  <si>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</si>
  <si>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</si>
  <si>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</si>
  <si>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</si>
  <si>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</si>
  <si>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</si>
  <si>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</si>
  <si>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</si>
  <si>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</si>
  <si>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</si>
  <si>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</si>
  <si>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</si>
  <si>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</si>
  <si>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</si>
  <si>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</si>
  <si>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</si>
  <si>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</si>
  <si>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</si>
  <si>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</si>
  <si>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</si>
  <si>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</si>
  <si>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</si>
  <si>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</si>
  <si>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</si>
  <si>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</si>
  <si>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</si>
  <si>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</si>
  <si>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</si>
  <si>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</si>
  <si>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</si>
  <si>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</si>
  <si>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</si>
  <si>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</si>
  <si>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</si>
  <si>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</si>
  <si>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</si>
  <si>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</si>
  <si>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</si>
  <si>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</si>
  <si>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</si>
  <si>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</si>
  <si>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</si>
  <si>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</si>
  <si>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</si>
  <si>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</si>
  <si>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</si>
  <si>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</si>
  <si>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</si>
  <si>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</si>
  <si>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</si>
  <si>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</si>
  <si>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</si>
  <si>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</si>
  <si>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</si>
  <si>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</si>
  <si>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</si>
  <si>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</si>
  <si>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</si>
  <si>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</si>
  <si>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</si>
  <si>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</si>
  <si>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</si>
  <si>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</si>
  <si>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</si>
  <si>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</si>
  <si>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</si>
  <si>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</si>
  <si>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</si>
  <si>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</si>
  <si>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</si>
  <si>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</si>
  <si>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</si>
  <si>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</si>
  <si>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</si>
  <si>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</si>
  <si>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</si>
  <si>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</si>
  <si>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</si>
  <si>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</si>
  <si>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</si>
  <si>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</si>
  <si>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</si>
  <si>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</si>
  <si>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</si>
  <si>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</si>
  <si>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</si>
  <si>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</si>
  <si>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</si>
  <si>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</si>
  <si>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</si>
  <si>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</si>
  <si>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</si>
  <si>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</si>
  <si>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</si>
  <si>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</si>
  <si>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</si>
  <si>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</si>
  <si>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</si>
  <si>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</si>
  <si>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</si>
  <si>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</si>
  <si>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</si>
  <si>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</si>
  <si>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</si>
  <si>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</si>
  <si>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</si>
  <si>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</si>
  <si>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</si>
  <si>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</si>
  <si>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</si>
  <si>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</si>
  <si>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</si>
  <si>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</si>
  <si>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</si>
  <si>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</si>
  <si>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</si>
  <si>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</si>
  <si>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</si>
  <si>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</si>
  <si>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</si>
  <si>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</si>
  <si>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</si>
  <si>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</si>
  <si>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</si>
  <si>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</si>
  <si>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</si>
  <si>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</si>
  <si>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</si>
  <si>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</si>
  <si>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</si>
  <si>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</si>
  <si>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</si>
  <si>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</si>
  <si>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</si>
  <si>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</si>
  <si>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</si>
  <si>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</si>
  <si>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</si>
  <si>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</si>
  <si>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</si>
  <si>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</si>
  <si>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</si>
  <si>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</si>
  <si>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</si>
  <si>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</si>
  <si>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</si>
  <si>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</si>
  <si>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</si>
  <si>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</si>
  <si>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</si>
  <si>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</si>
  <si>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</si>
  <si>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</si>
  <si>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</si>
  <si>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</si>
  <si>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</si>
  <si>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</si>
  <si>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</si>
  <si>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</si>
  <si>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</si>
  <si>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</si>
  <si>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</si>
  <si>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</si>
  <si>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</si>
  <si>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</si>
  <si>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</si>
  <si>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</si>
  <si>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</si>
  <si>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</si>
  <si>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</si>
  <si>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</si>
  <si>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</si>
  <si>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</si>
  <si>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</si>
  <si>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</si>
  <si>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</si>
  <si>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</si>
  <si>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</si>
  <si>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</si>
  <si>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</si>
  <si>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</si>
  <si>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</si>
  <si>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</si>
  <si>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</si>
  <si>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</si>
  <si>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</si>
  <si>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</si>
  <si>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</si>
  <si>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</si>
  <si>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</si>
  <si>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</si>
  <si>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</si>
  <si>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</si>
  <si>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</si>
  <si>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</si>
  <si>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</si>
  <si>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</si>
  <si>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</si>
  <si>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</si>
  <si>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</si>
  <si>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</si>
  <si>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</si>
  <si>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</si>
  <si>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</si>
  <si>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</si>
  <si>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</si>
  <si>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</si>
  <si>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</si>
  <si>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</si>
  <si>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</si>
  <si>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</si>
  <si>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</si>
  <si>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</si>
  <si>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</si>
  <si>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</si>
  <si>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</si>
  <si>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</si>
  <si>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</si>
  <si>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</si>
  <si>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</si>
  <si>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</si>
  <si>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</si>
  <si>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</si>
  <si>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</si>
  <si>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</si>
  <si>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</si>
  <si>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</si>
  <si>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</si>
  <si>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</si>
  <si>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</si>
  <si>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</si>
  <si>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</si>
  <si>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</si>
  <si>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</si>
  <si>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</si>
  <si>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</si>
  <si>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</si>
  <si>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</si>
  <si>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</si>
  <si>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</si>
  <si>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</si>
  <si>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</si>
  <si>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</si>
  <si>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</si>
  <si>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</si>
  <si>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</si>
  <si>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</si>
  <si>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</si>
  <si>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</si>
  <si>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</si>
  <si>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</si>
  <si>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</si>
  <si>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</si>
  <si>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</si>
  <si>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</si>
  <si>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</si>
  <si>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</si>
  <si>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</si>
  <si>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</si>
  <si>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</si>
  <si>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</si>
  <si>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</si>
  <si>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</si>
  <si>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</si>
  <si>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</si>
  <si>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</si>
  <si>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</si>
  <si>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</si>
  <si>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</si>
  <si>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</si>
  <si>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</si>
  <si>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</si>
  <si>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</si>
  <si>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</si>
  <si>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</si>
  <si>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</si>
  <si>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</si>
  <si>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</si>
  <si>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</si>
  <si>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</si>
  <si>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</si>
  <si>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</si>
  <si>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</si>
  <si>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</si>
  <si>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</si>
  <si>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</si>
  <si>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</si>
  <si>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</si>
  <si>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</si>
  <si>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</si>
  <si>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</si>
  <si>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</si>
  <si>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</si>
  <si>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</si>
  <si>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</si>
  <si>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</si>
  <si>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</si>
  <si>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</si>
  <si>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</si>
  <si>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</si>
  <si>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</si>
  <si>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</si>
  <si>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</si>
  <si>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</si>
  <si>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</si>
  <si>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</si>
  <si>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</si>
  <si>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</si>
  <si>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</si>
  <si>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</si>
  <si>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</si>
  <si>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</si>
  <si>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</si>
  <si>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</si>
  <si>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</si>
  <si>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</si>
  <si>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</si>
  <si>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</si>
  <si>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</si>
  <si>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</si>
  <si>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</si>
  <si>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</si>
  <si>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</si>
  <si>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</si>
  <si>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</si>
  <si>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</si>
  <si>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</si>
  <si>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</si>
  <si>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</si>
  <si>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</si>
  <si>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</si>
  <si>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</si>
  <si>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</si>
  <si>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</si>
  <si>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</si>
  <si>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</si>
  <si>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</si>
  <si>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</si>
  <si>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</si>
  <si>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</si>
  <si>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</si>
  <si>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</si>
  <si>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</si>
  <si>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</si>
  <si>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</si>
  <si>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</si>
  <si>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</si>
  <si>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</si>
  <si>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</si>
  <si>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</si>
  <si>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</si>
  <si>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</si>
  <si>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</si>
  <si>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</si>
  <si>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</si>
  <si>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</si>
  <si>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</si>
  <si>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</si>
  <si>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</si>
  <si>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</si>
  <si>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</si>
  <si>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</si>
  <si>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</si>
  <si>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</si>
  <si>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</si>
  <si>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</si>
  <si>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</si>
  <si>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</si>
  <si>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</si>
  <si>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</si>
  <si>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</si>
  <si>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</si>
  <si>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</si>
  <si>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</si>
  <si>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</si>
  <si>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</si>
  <si>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</si>
  <si>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</si>
  <si>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</si>
  <si>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</si>
  <si>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</si>
  <si>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</si>
  <si>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</si>
  <si>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</si>
  <si>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</si>
  <si>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</si>
  <si>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</si>
  <si>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</si>
  <si>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</si>
  <si>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</si>
  <si>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</si>
  <si>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</si>
  <si>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</si>
  <si>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</si>
  <si>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</si>
  <si>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</si>
  <si>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</si>
  <si>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</si>
  <si>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</si>
  <si>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</si>
  <si>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</si>
  <si>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</si>
  <si>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</si>
  <si>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</si>
  <si>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</si>
  <si>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</si>
  <si>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</si>
  <si>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</si>
  <si>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</si>
  <si>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</si>
  <si>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</si>
  <si>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</si>
  <si>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</si>
  <si>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</si>
  <si>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</si>
  <si>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</si>
  <si>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</si>
  <si>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</si>
  <si>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</si>
  <si>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</si>
  <si>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</si>
  <si>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</si>
  <si>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</si>
  <si>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</si>
  <si>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</si>
  <si>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</si>
  <si>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</si>
  <si>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</si>
  <si>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</si>
  <si>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</si>
  <si>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</si>
  <si>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</si>
  <si>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</si>
  <si>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</si>
  <si>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</si>
  <si>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</si>
  <si>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</si>
  <si>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</si>
  <si>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</si>
  <si>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</si>
  <si>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</si>
  <si>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</si>
  <si>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</si>
  <si>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</si>
  <si>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</si>
  <si>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</si>
  <si>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</si>
  <si>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</si>
  <si>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</si>
  <si>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</si>
  <si>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</si>
  <si>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</si>
  <si>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</si>
  <si>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</si>
  <si>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</si>
  <si>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</si>
  <si>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</si>
  <si>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</si>
  <si>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</si>
  <si>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</si>
  <si>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</si>
  <si>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</si>
  <si>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</si>
  <si>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</si>
  <si>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</si>
  <si>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</si>
  <si>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</si>
  <si>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</si>
  <si>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</si>
  <si>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</si>
  <si>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</si>
  <si>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</si>
  <si>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</si>
  <si>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</si>
  <si>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</si>
  <si>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</si>
  <si>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</si>
  <si>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</si>
  <si>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</si>
  <si>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</si>
  <si>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</si>
  <si>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</si>
  <si>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</si>
  <si>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</si>
  <si>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</si>
  <si>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</si>
  <si>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</si>
  <si>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</si>
  <si>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</si>
  <si>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</si>
  <si>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</si>
  <si>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</si>
  <si>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</si>
  <si>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</si>
  <si>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</si>
  <si>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</si>
  <si>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</si>
  <si>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</si>
  <si>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</si>
  <si>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</si>
  <si>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</si>
  <si>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</si>
  <si>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</si>
  <si>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</si>
  <si>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</si>
  <si>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</si>
  <si>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</si>
  <si>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</si>
  <si>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</si>
  <si>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</si>
  <si>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</si>
  <si>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</si>
  <si>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</si>
  <si>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</si>
  <si>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</si>
  <si>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</si>
  <si>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</si>
  <si>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</si>
  <si>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</si>
  <si>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</si>
  <si>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</si>
  <si>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</si>
  <si>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</si>
  <si>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</si>
  <si>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</si>
  <si>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</si>
  <si>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</si>
  <si>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</si>
  <si>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</si>
  <si>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</si>
  <si>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</si>
  <si>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</si>
  <si>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</si>
  <si>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</si>
  <si>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</si>
  <si>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</si>
  <si>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</si>
  <si>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</si>
  <si>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</si>
  <si>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</si>
  <si>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</si>
  <si>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</si>
  <si>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</si>
  <si>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</si>
  <si>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</si>
  <si>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</si>
  <si>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</si>
  <si>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</si>
  <si>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</si>
  <si>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</si>
  <si>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</si>
  <si>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</si>
  <si>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</si>
  <si>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</si>
  <si>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</si>
  <si>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</si>
  <si>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</si>
  <si>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</si>
  <si>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</si>
  <si>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</si>
  <si>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</si>
  <si>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</si>
  <si>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</si>
  <si>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</si>
  <si>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</si>
  <si>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</si>
  <si>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</si>
  <si>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</si>
  <si>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</si>
  <si>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</si>
  <si>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</si>
  <si>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</si>
  <si>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</si>
  <si>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</si>
  <si>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</si>
  <si>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</si>
  <si>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</si>
  <si>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</si>
  <si>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</si>
  <si>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</si>
  <si>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</si>
  <si>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</si>
  <si>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</si>
  <si>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</si>
  <si>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</si>
  <si>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</si>
  <si>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</si>
  <si>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</si>
  <si>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</si>
  <si>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</si>
  <si>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</si>
  <si>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</si>
  <si>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</si>
  <si>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</si>
  <si>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</si>
  <si>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</si>
  <si>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</si>
  <si>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</si>
  <si>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</si>
  <si>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</si>
  <si>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</si>
  <si>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</si>
  <si>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</si>
  <si>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</si>
  <si>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</si>
  <si>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</si>
  <si>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</si>
  <si>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</si>
  <si>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</si>
  <si>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</si>
  <si>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</si>
  <si>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</si>
  <si>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</si>
  <si>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</si>
  <si>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</si>
  <si>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</si>
  <si>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</si>
  <si>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</si>
  <si>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</si>
  <si>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</si>
  <si>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</si>
  <si>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</si>
  <si>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</si>
  <si>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</si>
  <si>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</si>
  <si>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</si>
  <si>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</si>
  <si>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</si>
  <si>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</si>
  <si>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</si>
  <si>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</si>
  <si>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</si>
  <si>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</si>
  <si>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</si>
  <si>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</si>
  <si>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</si>
  <si>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</si>
  <si>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</si>
  <si>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</si>
  <si>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</si>
  <si>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</si>
  <si>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</si>
  <si>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</si>
  <si>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</si>
  <si>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</si>
  <si>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</si>
  <si>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</si>
  <si>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</si>
  <si>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</si>
  <si>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</si>
  <si>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</si>
  <si>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</si>
  <si>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</si>
  <si>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</si>
  <si>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</si>
  <si>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</si>
  <si>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</si>
  <si>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</si>
  <si>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</si>
  <si>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</si>
  <si>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</si>
  <si>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</si>
  <si>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</si>
  <si>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</si>
  <si>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</si>
  <si>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</si>
  <si>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</si>
  <si>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</si>
  <si>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</si>
  <si>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</si>
  <si>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</si>
  <si>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</si>
  <si>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</si>
  <si>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</si>
  <si>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</si>
  <si>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</si>
  <si>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</si>
  <si>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</si>
  <si>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</si>
  <si>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</si>
  <si>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</si>
  <si>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</si>
  <si>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</si>
  <si>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</si>
  <si>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</si>
  <si>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</si>
  <si>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</si>
  <si>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</si>
  <si>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</si>
  <si>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</si>
  <si>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</si>
  <si>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</si>
  <si>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</si>
  <si>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</si>
  <si>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</si>
  <si>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</si>
  <si>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</si>
  <si>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</si>
  <si>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</si>
  <si>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</si>
  <si>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</si>
  <si>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</si>
  <si>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</si>
  <si>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</si>
  <si>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</si>
  <si>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</si>
  <si>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</si>
  <si>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</si>
  <si>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</si>
  <si>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</si>
  <si>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</si>
  <si>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</si>
  <si>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</si>
  <si>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</si>
  <si>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</si>
  <si>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</si>
  <si>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</si>
  <si>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</si>
  <si>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</si>
  <si>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</si>
  <si>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</si>
  <si>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</si>
  <si>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</si>
  <si>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</si>
  <si>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</si>
  <si>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</si>
  <si>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</si>
  <si>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</si>
  <si>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</si>
  <si>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</si>
  <si>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</si>
  <si>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</si>
  <si>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</si>
  <si>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</si>
  <si>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</si>
  <si>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</si>
  <si>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</si>
  <si>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</si>
  <si>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</si>
  <si>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</si>
  <si>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</si>
  <si>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</si>
  <si>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</si>
  <si>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</si>
  <si>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</si>
  <si>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</si>
  <si>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</si>
  <si>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</si>
  <si>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</si>
  <si>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</si>
  <si>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</si>
  <si>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</si>
  <si>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</si>
  <si>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</si>
  <si>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</si>
  <si>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</si>
  <si>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</si>
  <si>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</si>
  <si>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</si>
  <si>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</si>
  <si>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</si>
  <si>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</si>
  <si>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</si>
  <si>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</si>
  <si>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</si>
  <si>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</si>
  <si>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</si>
  <si>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</si>
  <si>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</si>
  <si>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</si>
  <si>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</si>
  <si>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</si>
  <si>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</si>
  <si>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</si>
  <si>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</si>
  <si>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</si>
  <si>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</si>
  <si>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</si>
  <si>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</si>
  <si>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</si>
  <si>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</si>
  <si>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</si>
  <si>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</si>
  <si>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</si>
  <si>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</si>
  <si>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</si>
  <si>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</si>
  <si>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</si>
  <si>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</si>
  <si>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</si>
  <si>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</si>
  <si>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</si>
  <si>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</si>
  <si>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</si>
  <si>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</si>
  <si>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</si>
  <si>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</si>
  <si>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</si>
  <si>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</si>
  <si>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</si>
  <si>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</si>
  <si>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</si>
  <si>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</si>
  <si>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</si>
  <si>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</si>
  <si>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</si>
  <si>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</si>
  <si>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</si>
  <si>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</si>
  <si>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</si>
  <si>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</si>
  <si>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</si>
  <si>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</si>
  <si>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</si>
  <si>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</si>
  <si>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</si>
  <si>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</si>
  <si>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</si>
  <si>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</si>
  <si>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</si>
  <si>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</si>
  <si>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</si>
  <si>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</si>
  <si>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</si>
  <si>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</si>
  <si>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</si>
  <si>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</si>
  <si>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</si>
  <si>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</si>
  <si>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</si>
  <si>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</si>
  <si>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</si>
  <si>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</si>
  <si>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</si>
  <si>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</si>
  <si>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</si>
  <si>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</si>
  <si>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</si>
  <si>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</si>
  <si>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</si>
  <si>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</si>
  <si>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</si>
  <si>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</si>
  <si>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</si>
  <si>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</si>
  <si>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</si>
  <si>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</si>
  <si>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</si>
  <si>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</si>
  <si>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</si>
  <si>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</si>
  <si>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</si>
  <si>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</si>
  <si>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</si>
  <si>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</si>
  <si>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</si>
  <si>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</si>
  <si>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</si>
  <si>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</si>
  <si>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</si>
  <si>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</si>
  <si>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</si>
  <si>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</si>
  <si>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</si>
  <si>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</si>
  <si>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</si>
  <si>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</si>
  <si>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</si>
  <si>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</si>
  <si>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</si>
  <si>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</si>
  <si>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</si>
  <si>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</si>
  <si>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</si>
  <si>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</si>
  <si>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</si>
  <si>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</si>
  <si>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</si>
  <si>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</si>
  <si>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</si>
  <si>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</si>
  <si>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</si>
  <si>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</si>
  <si>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</si>
  <si>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</si>
  <si>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</si>
  <si>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</si>
  <si>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</si>
  <si>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</si>
  <si>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</si>
  <si>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</si>
  <si>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</si>
  <si>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</si>
  <si>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</si>
  <si>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</si>
  <si>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</si>
  <si>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</si>
  <si>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</si>
  <si>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</si>
  <si>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</si>
  <si>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</si>
  <si>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</si>
  <si>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</si>
  <si>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</si>
  <si>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</si>
  <si>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</si>
  <si>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</si>
  <si>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</si>
  <si>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</si>
  <si>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</si>
  <si>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</si>
  <si>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</si>
  <si>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</si>
  <si>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</si>
  <si>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</si>
  <si>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</si>
  <si>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</si>
  <si>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</si>
  <si>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</si>
  <si>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</si>
  <si>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</si>
  <si>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</si>
  <si>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</si>
  <si>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</si>
  <si>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</si>
  <si>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</si>
  <si>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</si>
  <si>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</si>
  <si>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</si>
  <si>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</si>
  <si>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</si>
  <si>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</si>
  <si>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</si>
  <si>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</si>
  <si>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</si>
  <si>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</si>
  <si>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</si>
  <si>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</si>
  <si>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</si>
  <si>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</si>
  <si>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</si>
  <si>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</si>
  <si>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</si>
  <si>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</si>
  <si>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</si>
  <si>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</si>
  <si>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</si>
  <si>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</si>
  <si>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</si>
  <si>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</si>
  <si>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</si>
  <si>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</si>
  <si>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</si>
  <si>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</si>
  <si>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</si>
  <si>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</si>
  <si>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</si>
  <si>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</si>
  <si>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</si>
  <si>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</si>
  <si>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</si>
  <si>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</si>
  <si>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</si>
  <si>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</si>
  <si>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</si>
  <si>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</si>
  <si>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</si>
  <si>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</si>
  <si>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</si>
  <si>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</si>
  <si>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</si>
  <si>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</si>
  <si>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</si>
  <si>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</si>
  <si>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</si>
  <si>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</si>
  <si>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</si>
  <si>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</si>
  <si>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</si>
  <si>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</si>
  <si>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</si>
  <si>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</si>
  <si>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</si>
  <si>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</si>
  <si>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</si>
  <si>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</si>
  <si>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</si>
  <si>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</si>
  <si>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</si>
  <si>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</si>
  <si>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</si>
  <si>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</si>
  <si>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</si>
  <si>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</si>
  <si>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</si>
  <si>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</si>
  <si>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</si>
  <si>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</si>
  <si>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</si>
  <si>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</si>
  <si>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</si>
  <si>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</si>
  <si>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</si>
  <si>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</si>
  <si>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</si>
  <si>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</si>
  <si>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</si>
  <si>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</si>
  <si>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</si>
  <si>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</si>
  <si>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</si>
  <si>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</si>
  <si>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</si>
  <si>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</si>
  <si>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</si>
  <si>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</si>
  <si>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</si>
  <si>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</si>
  <si>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</si>
  <si>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</si>
  <si>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</si>
  <si>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</si>
  <si>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</si>
  <si>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</si>
  <si>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</si>
  <si>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</si>
  <si>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</si>
  <si>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</si>
  <si>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</si>
  <si>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</si>
  <si>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</si>
  <si>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</si>
  <si>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</si>
  <si>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</si>
  <si>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</si>
  <si>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</si>
  <si>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</si>
  <si>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</si>
  <si>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</si>
  <si>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</si>
  <si>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</si>
  <si>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</si>
  <si>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</si>
  <si>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</si>
  <si>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</si>
  <si>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</si>
  <si>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</si>
  <si>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</si>
  <si>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</si>
  <si>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</si>
  <si>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</si>
  <si>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</si>
  <si>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</si>
  <si>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</si>
  <si>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</si>
  <si>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</si>
  <si>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</si>
  <si>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</si>
  <si>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</si>
  <si>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</si>
  <si>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</si>
  <si>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</si>
  <si>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</si>
  <si>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</si>
  <si>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</si>
  <si>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</si>
  <si>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</si>
  <si>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</si>
  <si>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</si>
  <si>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</si>
  <si>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</si>
  <si>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</si>
  <si>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</si>
  <si>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</si>
  <si>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</si>
  <si>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</si>
  <si>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</si>
  <si>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</si>
  <si>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</si>
  <si>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</si>
  <si>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</si>
  <si>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</si>
  <si>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</si>
  <si>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</si>
  <si>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</si>
  <si>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</si>
  <si>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</si>
  <si>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</si>
  <si>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</si>
  <si>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</si>
  <si>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</si>
  <si>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</si>
  <si>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</si>
  <si>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</si>
  <si>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</si>
  <si>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</si>
  <si>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</si>
  <si>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</si>
  <si>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</si>
  <si>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</si>
  <si>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</si>
  <si>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</si>
  <si>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</si>
  <si>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</si>
  <si>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</si>
  <si>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</si>
  <si>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</si>
  <si>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</si>
  <si>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</si>
  <si>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</si>
  <si>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</si>
  <si>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</si>
  <si>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</si>
  <si>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</si>
  <si>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</si>
  <si>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</si>
  <si>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</si>
  <si>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</si>
  <si>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</si>
  <si>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</si>
  <si>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</si>
  <si>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</si>
  <si>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</si>
  <si>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</si>
  <si>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</si>
  <si>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</si>
  <si>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</si>
  <si>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</si>
  <si>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</si>
  <si>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</si>
  <si>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</si>
  <si>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</si>
  <si>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</si>
  <si>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</si>
  <si>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</si>
  <si>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</si>
  <si>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</si>
  <si>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</si>
  <si>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</si>
  <si>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</si>
  <si>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</si>
  <si>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</si>
  <si>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</si>
  <si>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</si>
  <si>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</si>
  <si>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</si>
  <si>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</si>
  <si>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</si>
  <si>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</si>
  <si>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</si>
  <si>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</si>
  <si>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</si>
  <si>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</si>
  <si>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</si>
  <si>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</si>
  <si>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</si>
  <si>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</si>
  <si>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</si>
  <si>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</si>
  <si>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</si>
  <si>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</si>
  <si>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</si>
  <si>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</si>
  <si>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</si>
  <si>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</si>
  <si>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</si>
  <si>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</si>
  <si>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</si>
  <si>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</si>
  <si>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</si>
  <si>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</si>
  <si>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</si>
  <si>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</si>
  <si>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</si>
  <si>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</si>
  <si>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</si>
  <si>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</si>
  <si>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</si>
  <si>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</si>
  <si>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</si>
  <si>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</si>
  <si>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</si>
  <si>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</si>
  <si>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</si>
  <si>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</si>
  <si>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</si>
  <si>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</si>
  <si>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</si>
  <si>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</si>
  <si>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</si>
  <si>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</si>
  <si>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</si>
  <si>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</si>
  <si>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</si>
  <si>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</si>
  <si>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</si>
  <si>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</si>
  <si>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</si>
  <si>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</si>
  <si>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</si>
  <si>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</si>
  <si>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</si>
  <si>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</si>
  <si>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</si>
  <si>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</si>
  <si>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</si>
  <si>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</si>
  <si>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</si>
  <si>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</si>
  <si>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</si>
  <si>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</si>
  <si>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</si>
  <si>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</si>
  <si>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</si>
  <si>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</si>
  <si>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</si>
  <si>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</si>
  <si>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</si>
  <si>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</si>
  <si>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</si>
  <si>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</si>
  <si>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</si>
  <si>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</si>
  <si>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</si>
  <si>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</si>
  <si>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</si>
  <si>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</si>
  <si>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</si>
  <si>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</si>
  <si>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</si>
  <si>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</si>
  <si>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</si>
  <si>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</si>
  <si>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</si>
  <si>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</si>
  <si>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</si>
  <si>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</si>
  <si>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</si>
  <si>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</si>
  <si>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</si>
  <si>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</si>
  <si>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</si>
  <si>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</si>
  <si>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</si>
  <si>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</si>
  <si>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</si>
  <si>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</si>
  <si>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</si>
  <si>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</si>
  <si>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</si>
  <si>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</si>
  <si>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</si>
  <si>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</si>
  <si>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</si>
  <si>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</si>
  <si>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</si>
  <si>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</si>
  <si>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</si>
  <si>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</si>
  <si>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</si>
  <si>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</si>
  <si>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</si>
  <si>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</si>
  <si>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</si>
  <si>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</si>
  <si>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</si>
  <si>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</si>
  <si>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</si>
  <si>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</si>
  <si>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</si>
  <si>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</si>
  <si>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</si>
  <si>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</si>
  <si>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</si>
  <si>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</si>
  <si>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</si>
  <si>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</si>
  <si>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</si>
  <si>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</si>
  <si>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</si>
  <si>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</si>
  <si>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</si>
  <si>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</si>
  <si>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</si>
  <si>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</si>
  <si>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</si>
  <si>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</si>
  <si>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</si>
  <si>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</si>
  <si>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</si>
  <si>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</si>
  <si>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</si>
  <si>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</si>
  <si>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</si>
  <si>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</si>
  <si>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</si>
  <si>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</si>
  <si>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</si>
  <si>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</si>
  <si>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</si>
  <si>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</si>
  <si>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</si>
  <si>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</si>
  <si>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</si>
  <si>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</si>
  <si>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</si>
  <si>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</si>
  <si>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</si>
  <si>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</si>
  <si>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</si>
  <si>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</si>
  <si>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</si>
  <si>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</si>
  <si>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</si>
  <si>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</si>
  <si>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</si>
  <si>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</si>
  <si>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</si>
  <si>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</si>
  <si>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</si>
  <si>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</si>
  <si>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</si>
  <si>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</si>
  <si>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</si>
  <si>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</si>
  <si>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</si>
  <si>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</si>
  <si>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</si>
  <si>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</si>
  <si>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</si>
  <si>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</si>
  <si>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</si>
  <si>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</si>
  <si>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</si>
  <si>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</si>
  <si>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</si>
  <si>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</si>
  <si>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</si>
  <si>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</si>
  <si>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</si>
  <si>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</si>
  <si>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</si>
  <si>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</si>
  <si>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</si>
  <si>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</si>
  <si>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</si>
  <si>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</si>
  <si>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</si>
  <si>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</si>
  <si>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</si>
  <si>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</si>
  <si>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</si>
  <si>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</si>
  <si>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</si>
  <si>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</si>
  <si>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</si>
  <si>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</si>
  <si>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</si>
  <si>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</si>
  <si>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</si>
  <si>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</si>
  <si>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</si>
  <si>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</si>
  <si>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</si>
  <si>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</si>
  <si>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</si>
  <si>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</si>
  <si>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</si>
  <si>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</si>
  <si>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</si>
  <si>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</si>
  <si>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</si>
  <si>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</si>
  <si>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</si>
  <si>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</si>
  <si>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</si>
  <si>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</si>
  <si>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</si>
  <si>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</si>
  <si>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</si>
  <si>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</si>
  <si>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</si>
  <si>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</si>
  <si>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</si>
  <si>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</si>
  <si>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</si>
  <si>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</si>
  <si>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</si>
  <si>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</si>
  <si>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</si>
  <si>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</si>
  <si>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</si>
  <si>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</si>
  <si>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</si>
  <si>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</si>
  <si>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</si>
  <si>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</si>
  <si>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</si>
  <si>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</si>
  <si>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</si>
  <si>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</si>
  <si>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</si>
  <si>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</si>
  <si>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</si>
  <si>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</si>
  <si>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</si>
  <si>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</si>
  <si>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</si>
  <si>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</si>
  <si>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</si>
  <si>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</si>
  <si>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</si>
  <si>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</si>
  <si>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</si>
  <si>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</si>
  <si>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</si>
  <si>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</si>
  <si>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</si>
  <si>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</si>
  <si>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</si>
  <si>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</si>
  <si>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</si>
  <si>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</si>
  <si>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</si>
  <si>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</si>
  <si>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</si>
  <si>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</si>
  <si>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</si>
  <si>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</si>
  <si>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</si>
  <si>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</si>
  <si>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</si>
  <si>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</si>
  <si>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</si>
  <si>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</si>
  <si>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</si>
  <si>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</si>
  <si>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</si>
  <si>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</si>
  <si>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</si>
  <si>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</si>
  <si>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</si>
  <si>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</si>
  <si>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</si>
  <si>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</si>
  <si>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</si>
  <si>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</si>
  <si>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</si>
  <si>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</si>
  <si>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</si>
  <si>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</si>
  <si>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</si>
  <si>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</si>
  <si>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</si>
  <si>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</si>
  <si>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</si>
  <si>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</si>
  <si>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</si>
  <si>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</si>
  <si>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</si>
  <si>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</si>
  <si>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</si>
  <si>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</si>
  <si>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</si>
  <si>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</si>
  <si>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</si>
  <si>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</si>
  <si>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</si>
  <si>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</si>
  <si>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</si>
  <si>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</si>
  <si>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</si>
  <si>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</si>
  <si>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</si>
  <si>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</si>
  <si>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</si>
  <si>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</si>
  <si>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</si>
  <si>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</si>
  <si>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</si>
  <si>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</si>
  <si>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</si>
  <si>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</si>
  <si>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</si>
  <si>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</si>
  <si>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</si>
  <si>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</si>
  <si>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</si>
  <si>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</si>
  <si>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</si>
  <si>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</si>
  <si>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</si>
  <si>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</si>
  <si>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</si>
  <si>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</si>
  <si>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</si>
  <si>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</si>
  <si>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</si>
  <si>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</si>
  <si>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</si>
  <si>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</si>
  <si>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</si>
  <si>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</si>
  <si>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</si>
  <si>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</si>
  <si>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</si>
  <si>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</si>
  <si>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</si>
  <si>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</si>
  <si>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</si>
  <si>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</si>
  <si>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</si>
  <si>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</si>
  <si>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</si>
  <si>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</si>
  <si>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</si>
  <si>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</si>
  <si>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</si>
  <si>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</si>
  <si>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</si>
  <si>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</si>
  <si>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</si>
  <si>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</si>
  <si>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</si>
  <si>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</si>
  <si>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</si>
  <si>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</si>
  <si>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</si>
  <si>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</si>
  <si>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</si>
  <si>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</si>
  <si>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</si>
  <si>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</si>
  <si>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</si>
  <si>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</si>
  <si>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</si>
  <si>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</si>
  <si>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</si>
  <si>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</si>
  <si>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</si>
  <si>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</si>
  <si>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</si>
  <si>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</si>
  <si>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</si>
  <si>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</si>
  <si>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</si>
  <si>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</si>
  <si>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</si>
  <si>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</si>
  <si>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</si>
  <si>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</si>
  <si>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</si>
  <si>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</si>
  <si>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</si>
  <si>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</si>
  <si>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</si>
  <si>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</si>
  <si>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</si>
  <si>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</si>
  <si>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</si>
  <si>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</si>
  <si>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</si>
  <si>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</si>
  <si>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</si>
  <si>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</si>
  <si>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</si>
  <si>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</si>
  <si>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</si>
  <si>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</si>
  <si>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</si>
  <si>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</si>
  <si>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</si>
  <si>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</si>
  <si>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</si>
  <si>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</si>
  <si>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</si>
  <si>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</si>
  <si>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</si>
  <si>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</si>
  <si>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</si>
  <si>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</si>
  <si>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</si>
  <si>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</si>
  <si>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</si>
  <si>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</si>
  <si>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</si>
  <si>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</si>
  <si>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</si>
  <si>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</si>
  <si>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</si>
  <si>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</si>
  <si>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</si>
  <si>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</si>
  <si>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</si>
  <si>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</si>
  <si>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</si>
  <si>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</si>
  <si>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</si>
  <si>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</si>
  <si>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</si>
  <si>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</si>
  <si>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</si>
  <si>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</si>
  <si>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</si>
  <si>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</si>
  <si>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</si>
  <si>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</si>
  <si>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</si>
  <si>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</si>
  <si>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</si>
  <si>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</si>
  <si>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</si>
  <si>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</si>
  <si>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</si>
  <si>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</si>
  <si>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</si>
  <si>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</si>
  <si>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</si>
  <si>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</si>
  <si>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</si>
  <si>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</si>
  <si>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</si>
  <si>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</si>
  <si>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</si>
  <si>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</si>
  <si>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</si>
  <si>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</si>
  <si>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</si>
  <si>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</si>
  <si>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</si>
  <si>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</si>
  <si>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</si>
  <si>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</si>
  <si>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</si>
  <si>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</si>
  <si>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</si>
  <si>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</si>
  <si>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</si>
  <si>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</si>
  <si>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</si>
  <si>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</si>
  <si>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</si>
  <si>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</si>
  <si>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</si>
  <si>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</si>
  <si>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</si>
  <si>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</si>
  <si>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</si>
  <si>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</si>
  <si>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</si>
  <si>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</si>
  <si>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</si>
  <si>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</si>
  <si>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</si>
  <si>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</si>
  <si>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</si>
  <si>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</si>
  <si>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</si>
  <si>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</si>
  <si>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</si>
  <si>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</si>
  <si>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</si>
  <si>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</si>
  <si>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</si>
  <si>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</si>
  <si>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</si>
  <si>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</si>
  <si>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</si>
  <si>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</si>
  <si>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</si>
  <si>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</si>
  <si>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</si>
  <si>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</si>
  <si>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</si>
  <si>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</si>
  <si>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</si>
  <si>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</si>
  <si>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</si>
  <si>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</si>
  <si>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</si>
  <si>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</si>
  <si>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</si>
  <si>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</si>
  <si>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</si>
  <si>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</si>
  <si>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</si>
  <si>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</si>
  <si>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</si>
  <si>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</si>
  <si>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</si>
  <si>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</si>
  <si>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</si>
  <si>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</si>
  <si>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</si>
  <si>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</si>
  <si>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</si>
  <si>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</si>
  <si>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</si>
  <si>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</si>
  <si>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</si>
  <si>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</si>
  <si>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</si>
  <si>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</si>
  <si>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</si>
  <si>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</si>
  <si>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</si>
  <si>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</si>
  <si>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</si>
  <si>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</si>
  <si>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</si>
  <si>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</si>
  <si>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</si>
  <si>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</si>
  <si>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</si>
  <si>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</si>
  <si>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</si>
  <si>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</si>
  <si>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</si>
  <si>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</si>
  <si>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</si>
  <si>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</si>
  <si>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</si>
  <si>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</si>
  <si>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</si>
  <si>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</si>
  <si>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</si>
  <si>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</si>
  <si>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</si>
  <si>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</si>
  <si>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</si>
  <si>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</si>
  <si>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</si>
  <si>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</si>
  <si>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</si>
  <si>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</si>
  <si>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</si>
  <si>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</si>
  <si>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</si>
  <si>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</si>
  <si>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</si>
  <si>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</si>
  <si>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</si>
  <si>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</si>
  <si>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</si>
  <si>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</si>
  <si>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</si>
  <si>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</si>
  <si>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</si>
  <si>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</si>
  <si>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</si>
  <si>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</si>
  <si>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</si>
  <si>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</si>
  <si>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</si>
  <si>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</si>
  <si>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</si>
  <si>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</si>
  <si>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</si>
  <si>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</si>
  <si>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</si>
  <si>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</si>
  <si>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</si>
  <si>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</si>
  <si>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</si>
  <si>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</si>
  <si>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</si>
  <si>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</si>
  <si>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</si>
  <si>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</si>
  <si>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</si>
  <si>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</si>
  <si>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</si>
  <si>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</si>
  <si>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</si>
  <si>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</si>
  <si>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</si>
  <si>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</si>
  <si>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</si>
  <si>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</si>
  <si>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</si>
  <si>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</si>
  <si>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</si>
  <si>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</si>
  <si>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</si>
  <si>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</si>
  <si>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</si>
  <si>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</si>
  <si>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</si>
  <si>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</si>
  <si>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</si>
  <si>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</si>
  <si>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</si>
  <si>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</si>
  <si>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</si>
  <si>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</si>
  <si>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</si>
  <si>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</si>
  <si>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</si>
  <si>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</si>
  <si>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</si>
  <si>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</si>
  <si>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</si>
  <si>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</si>
  <si>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</si>
  <si>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</si>
  <si>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</si>
  <si>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</si>
  <si>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</si>
  <si>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</si>
  <si>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</si>
  <si>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</si>
  <si>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</si>
  <si>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</si>
  <si>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</si>
  <si>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</si>
  <si>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</si>
  <si>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</si>
  <si>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</si>
  <si>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</si>
  <si>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</si>
  <si>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</si>
  <si>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</si>
  <si>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</si>
  <si>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</si>
  <si>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</si>
  <si>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</si>
  <si>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</si>
  <si>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</si>
  <si>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</si>
  <si>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</si>
  <si>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</si>
  <si>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</si>
  <si>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</si>
  <si>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</si>
  <si>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</si>
  <si>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</si>
  <si>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</si>
  <si>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</si>
  <si>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</si>
  <si>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</si>
  <si>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</si>
  <si>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</si>
  <si>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</si>
  <si>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</si>
  <si>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</si>
  <si>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</si>
  <si>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</si>
  <si>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</si>
  <si>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</si>
  <si>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</si>
  <si>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</si>
  <si>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</si>
  <si>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</si>
  <si>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</si>
  <si>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</si>
  <si>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</si>
  <si>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</si>
  <si>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</si>
  <si>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</si>
  <si>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</si>
  <si>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</si>
  <si>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</si>
  <si>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</si>
  <si>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</si>
  <si>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</si>
  <si>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</si>
  <si>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</si>
  <si>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</si>
  <si>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</si>
  <si>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</si>
  <si>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</si>
  <si>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</si>
  <si>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</si>
  <si>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</si>
  <si>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</si>
  <si>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</si>
  <si>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</si>
  <si>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</si>
  <si>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</si>
  <si>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</si>
  <si>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</si>
  <si>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</si>
  <si>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</si>
  <si>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</si>
  <si>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</si>
  <si>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</si>
  <si>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</si>
  <si>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</si>
  <si>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</si>
  <si>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</si>
  <si>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</si>
  <si>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</si>
  <si>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</si>
  <si>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</si>
  <si>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</si>
  <si>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</si>
  <si>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</si>
  <si>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</si>
  <si>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</si>
  <si>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</si>
  <si>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</si>
  <si>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</si>
  <si>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</si>
  <si>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</si>
  <si>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</si>
  <si>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</si>
  <si>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</si>
  <si>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</si>
  <si>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</si>
  <si>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</si>
  <si>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</si>
  <si>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</si>
  <si>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</si>
  <si>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</si>
  <si>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</si>
  <si>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</si>
  <si>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</si>
  <si>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</si>
  <si>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</si>
  <si>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</si>
  <si>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</si>
  <si>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</si>
  <si>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</si>
  <si>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</si>
  <si>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</si>
  <si>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</si>
  <si>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</si>
  <si>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</si>
  <si>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</si>
  <si>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</si>
  <si>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</si>
  <si>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</si>
  <si>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</si>
  <si>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</si>
  <si>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</si>
  <si>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</si>
  <si>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</si>
  <si>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</si>
  <si>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</si>
  <si>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</si>
  <si>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</si>
  <si>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</si>
  <si>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</si>
  <si>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</si>
  <si>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</si>
  <si>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</si>
  <si>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</si>
  <si>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</si>
  <si>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</si>
  <si>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</si>
  <si>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</si>
  <si>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</si>
  <si>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</si>
  <si>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</si>
  <si>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</si>
  <si>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</si>
  <si>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</si>
  <si>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</si>
  <si>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</si>
  <si>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</si>
  <si>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</si>
  <si>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</si>
  <si>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</si>
  <si>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</si>
  <si>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</si>
  <si>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</si>
  <si>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</si>
  <si>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</si>
  <si>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</si>
  <si>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</si>
  <si>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</si>
  <si>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</si>
  <si>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</si>
  <si>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</si>
  <si>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</si>
  <si>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</si>
  <si>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</si>
  <si>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</si>
  <si>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</si>
  <si>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</si>
  <si>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</si>
  <si>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</si>
  <si>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</si>
  <si>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</si>
  <si>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</si>
  <si>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</si>
  <si>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</si>
  <si>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</si>
  <si>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</si>
  <si>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</si>
  <si>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</si>
  <si>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</si>
  <si>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</si>
  <si>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</si>
  <si>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</si>
  <si>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</si>
  <si>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</si>
  <si>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</si>
  <si>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</si>
  <si>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</si>
  <si>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</si>
  <si>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</si>
  <si>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</si>
  <si>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</si>
  <si>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</si>
  <si>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</si>
  <si>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</si>
  <si>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</si>
  <si>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</si>
  <si>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</si>
  <si>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</si>
  <si>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</si>
  <si>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</si>
  <si>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</si>
  <si>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</si>
  <si>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</si>
  <si>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</si>
  <si>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</si>
  <si>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</si>
  <si>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</si>
  <si>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</si>
  <si>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</si>
  <si>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</si>
  <si>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</si>
  <si>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</si>
  <si>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</si>
  <si>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</si>
  <si>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</si>
  <si>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</si>
  <si>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</si>
  <si>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</si>
  <si>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</si>
  <si>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</si>
  <si>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</si>
  <si>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</si>
  <si>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</si>
  <si>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</si>
  <si>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</si>
  <si>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</si>
  <si>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</si>
  <si>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</si>
  <si>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</si>
  <si>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</si>
  <si>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</si>
  <si>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</si>
  <si>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</si>
  <si>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</si>
  <si>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</si>
  <si>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</si>
  <si>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</si>
  <si>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</si>
  <si>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</si>
  <si>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</si>
  <si>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</si>
  <si>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</si>
  <si>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</si>
  <si>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</si>
  <si>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</si>
  <si>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</si>
  <si>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</si>
  <si>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</si>
  <si>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</si>
  <si>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</si>
  <si>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</si>
  <si>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</si>
  <si>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</si>
  <si>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</si>
  <si>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</si>
  <si>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</si>
  <si>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</si>
  <si>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</si>
  <si>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</si>
  <si>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</si>
  <si>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</si>
  <si>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</si>
  <si>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</si>
  <si>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</si>
  <si>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</si>
  <si>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</si>
  <si>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</si>
  <si>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</si>
  <si>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</si>
  <si>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</si>
  <si>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</si>
  <si>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</si>
  <si>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</si>
  <si>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</si>
  <si>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</si>
  <si>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</si>
  <si>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</si>
  <si>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</si>
  <si>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</si>
  <si>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</si>
  <si>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</si>
  <si>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</si>
  <si>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</si>
  <si>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</si>
  <si>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</si>
  <si>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</si>
  <si>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</si>
  <si>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</si>
  <si>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</si>
  <si>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</si>
  <si>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</si>
  <si>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</si>
  <si>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</si>
  <si>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</si>
  <si>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</si>
  <si>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</si>
  <si>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</si>
  <si>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</si>
  <si>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</si>
  <si>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</si>
  <si>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</si>
  <si>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</si>
  <si>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</si>
  <si>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</si>
  <si>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</si>
  <si>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</si>
  <si>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</si>
  <si>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</si>
  <si>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</si>
  <si>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</si>
  <si>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</si>
  <si>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</si>
  <si>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</si>
  <si>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</si>
  <si>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</si>
  <si>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</si>
  <si>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</si>
  <si>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</si>
  <si>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</si>
  <si>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</si>
  <si>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</si>
  <si>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</si>
  <si>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</si>
  <si>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</si>
  <si>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</si>
  <si>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</si>
  <si>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</si>
  <si>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</si>
  <si>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</si>
  <si>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</si>
  <si>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</si>
  <si>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</si>
  <si>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</si>
  <si>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</si>
  <si>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</si>
  <si>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</si>
  <si>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</si>
  <si>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</si>
  <si>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</si>
  <si>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</si>
  <si>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</si>
  <si>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</si>
  <si>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</si>
  <si>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</si>
  <si>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</si>
  <si>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</si>
  <si>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</si>
  <si>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</si>
  <si>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</si>
  <si>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</si>
  <si>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</si>
  <si>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</si>
  <si>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</si>
  <si>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</si>
  <si>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</si>
  <si>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</si>
  <si>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</si>
  <si>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</si>
  <si>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</si>
  <si>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</si>
  <si>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</si>
  <si>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</si>
  <si>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</si>
  <si>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</si>
  <si>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</si>
  <si>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</si>
  <si>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</si>
  <si>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</si>
  <si>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</si>
  <si>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</si>
  <si>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</si>
  <si>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</si>
  <si>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</si>
  <si>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</si>
  <si>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</si>
  <si>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</si>
  <si>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</si>
  <si>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</si>
  <si>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</si>
  <si>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</si>
  <si>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</si>
  <si>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</si>
  <si>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</si>
  <si>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</si>
  <si>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</si>
  <si>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</si>
  <si>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</si>
  <si>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</si>
  <si>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</si>
  <si>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</si>
  <si>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</si>
  <si>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</si>
  <si>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</si>
  <si>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</si>
  <si>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</si>
  <si>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</si>
  <si>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</si>
  <si>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</si>
  <si>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</si>
  <si>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</si>
  <si>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</si>
  <si>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</si>
  <si>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</si>
  <si>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</si>
  <si>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</si>
  <si>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</si>
  <si>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</si>
  <si>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</si>
  <si>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</si>
  <si>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</si>
  <si>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</si>
  <si>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</si>
  <si>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</si>
  <si>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</si>
  <si>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</si>
  <si>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</si>
  <si>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</si>
  <si>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</si>
  <si>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</si>
  <si>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</si>
  <si>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</si>
  <si>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</si>
  <si>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</si>
  <si>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</si>
  <si>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</si>
  <si>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</si>
  <si>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</si>
  <si>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</si>
  <si>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</si>
  <si>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</si>
  <si>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</si>
  <si>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</si>
  <si>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</si>
  <si>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</si>
  <si>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</si>
  <si>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</si>
  <si>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</si>
  <si>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</si>
  <si>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</si>
  <si>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</si>
  <si>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</si>
  <si>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</si>
  <si>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</si>
  <si>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</si>
  <si>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</si>
  <si>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</si>
  <si>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</si>
  <si>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</si>
  <si>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</si>
  <si>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</si>
  <si>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</si>
  <si>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</si>
  <si>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</si>
  <si>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</si>
  <si>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</si>
  <si>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</si>
  <si>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</si>
  <si>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</si>
  <si>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</si>
  <si>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</si>
  <si>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</si>
  <si>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</si>
  <si>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</si>
  <si>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</si>
  <si>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</si>
  <si>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</si>
  <si>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</si>
  <si>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</si>
  <si>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</si>
  <si>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</si>
  <si>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</si>
  <si>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</si>
  <si>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</si>
  <si>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</si>
  <si>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</si>
  <si>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</si>
  <si>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</si>
  <si>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</si>
  <si>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</si>
  <si>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</si>
  <si>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</si>
  <si>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</si>
  <si>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</si>
  <si>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</si>
  <si>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</si>
  <si>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</si>
  <si>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</si>
  <si>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</si>
  <si>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</si>
  <si>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</si>
  <si>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</si>
  <si>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</si>
  <si>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</si>
  <si>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</si>
  <si>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</si>
  <si>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</si>
  <si>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</si>
  <si>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</si>
  <si>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</si>
  <si>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</si>
  <si>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</si>
  <si>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</si>
  <si>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</si>
  <si>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</si>
  <si>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</si>
  <si>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</si>
  <si>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</si>
  <si>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</si>
  <si>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</si>
  <si>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</si>
  <si>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</si>
  <si>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</si>
  <si>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</si>
  <si>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</si>
  <si>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</si>
  <si>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</si>
  <si>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</si>
  <si>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</si>
  <si>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</si>
  <si>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</si>
  <si>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</si>
  <si>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</si>
  <si>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</si>
  <si>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</si>
  <si>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</si>
  <si>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</si>
  <si>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</si>
  <si>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</si>
  <si>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</si>
  <si>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</si>
  <si>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</si>
  <si>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</si>
  <si>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</si>
  <si>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</si>
  <si>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</si>
  <si>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</si>
  <si>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</si>
  <si>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</si>
  <si>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</si>
  <si>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</si>
  <si>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</si>
  <si>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</si>
  <si>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</si>
  <si>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</si>
  <si>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</si>
  <si>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</si>
  <si>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</si>
  <si>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</si>
  <si>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</si>
  <si>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</si>
  <si>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</si>
  <si>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</si>
  <si>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</si>
  <si>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</si>
  <si>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</si>
  <si>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</si>
  <si>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</si>
  <si>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</si>
  <si>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</si>
  <si>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</si>
  <si>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</si>
  <si>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</si>
  <si>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</si>
  <si>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</si>
  <si>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</si>
  <si>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</si>
  <si>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</si>
  <si>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</si>
  <si>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</si>
  <si>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</si>
  <si>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</si>
  <si>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</si>
  <si>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</si>
  <si>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</si>
  <si>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</si>
  <si>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</si>
  <si>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</si>
  <si>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</si>
  <si>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</si>
  <si>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</si>
  <si>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</si>
  <si>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</si>
  <si>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</si>
  <si>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</si>
  <si>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</si>
  <si>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</si>
  <si>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</si>
  <si>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</si>
  <si>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</si>
  <si>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</si>
  <si>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</si>
  <si>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</si>
  <si>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</si>
  <si>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</si>
  <si>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</si>
  <si>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</si>
  <si>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</si>
  <si>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</si>
  <si>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</si>
  <si>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</si>
  <si>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</si>
  <si>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</si>
  <si>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</si>
  <si>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</si>
  <si>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</si>
  <si>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</si>
  <si>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</si>
  <si>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</si>
  <si>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</si>
  <si>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</si>
  <si>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</si>
  <si>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</si>
  <si>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</si>
  <si>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</si>
  <si>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</si>
  <si>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</si>
  <si>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</si>
  <si>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</si>
  <si>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</si>
  <si>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</si>
  <si>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</si>
  <si>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</si>
  <si>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</si>
  <si>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</si>
  <si>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</si>
  <si>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</si>
  <si>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</si>
  <si>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</si>
  <si>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</si>
  <si>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</si>
  <si>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</si>
  <si>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</si>
  <si>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</si>
  <si>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</si>
  <si>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</si>
  <si>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</si>
  <si>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</si>
  <si>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</si>
  <si>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</si>
  <si>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</si>
  <si>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</si>
  <si>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</si>
  <si>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</si>
  <si>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</si>
  <si>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</si>
  <si>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</si>
  <si>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</si>
  <si>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</si>
  <si>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</si>
  <si>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</si>
  <si>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</si>
  <si>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</si>
  <si>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</si>
  <si>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</si>
  <si>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</si>
  <si>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</si>
  <si>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</si>
  <si>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</si>
  <si>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</si>
  <si>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</si>
  <si>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</si>
  <si>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</si>
  <si>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</si>
  <si>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</si>
  <si>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</si>
  <si>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</si>
  <si>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</si>
  <si>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</si>
  <si>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</si>
  <si>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</si>
  <si>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</si>
  <si>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</si>
  <si>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</si>
  <si>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</si>
  <si>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</si>
  <si>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</si>
  <si>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</si>
  <si>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</si>
  <si>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</si>
  <si>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</si>
  <si>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</si>
  <si>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</si>
  <si>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</si>
  <si>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</si>
  <si>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</si>
  <si>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</si>
  <si>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</si>
  <si>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</si>
  <si>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</si>
  <si>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</si>
  <si>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</si>
  <si>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</si>
  <si>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</si>
  <si>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</si>
  <si>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</si>
  <si>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</si>
  <si>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</si>
  <si>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</si>
  <si>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</si>
  <si>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</si>
  <si>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</si>
  <si>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</si>
  <si>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</si>
  <si>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</si>
  <si>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</si>
  <si>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</si>
  <si>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</si>
  <si>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</si>
  <si>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</si>
  <si>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</si>
  <si>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</si>
  <si>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</si>
  <si>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</si>
  <si>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</si>
  <si>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</si>
  <si>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</si>
  <si>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</si>
  <si>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</si>
  <si>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</si>
  <si>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</si>
  <si>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</si>
  <si>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</si>
  <si>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</si>
  <si>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</si>
  <si>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</si>
  <si>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</si>
  <si>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</si>
  <si>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</si>
  <si>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</si>
  <si>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</si>
  <si>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</si>
  <si>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</si>
  <si>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</si>
  <si>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</si>
  <si>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</si>
  <si>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</si>
  <si>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</si>
  <si>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</si>
  <si>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</si>
  <si>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</si>
  <si>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</si>
  <si>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</si>
  <si>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</si>
  <si>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</si>
  <si>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</si>
  <si>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</si>
  <si>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</si>
  <si>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</si>
  <si>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</si>
  <si>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</si>
  <si>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</si>
  <si>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</si>
  <si>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</si>
  <si>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</si>
  <si>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</si>
  <si>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</si>
  <si>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</si>
  <si>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</si>
  <si>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</si>
  <si>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</si>
  <si>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</si>
  <si>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</si>
  <si>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</si>
  <si>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</si>
  <si>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</si>
  <si>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</si>
  <si>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</si>
  <si>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</si>
  <si>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</si>
  <si>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</si>
  <si>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</si>
  <si>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</si>
  <si>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</si>
  <si>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</si>
  <si>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</si>
  <si>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</si>
  <si>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</si>
  <si>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</si>
  <si>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</si>
  <si>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</si>
  <si>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</si>
  <si>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</si>
  <si>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</si>
  <si>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</si>
  <si>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</si>
  <si>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</si>
  <si>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</si>
  <si>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</si>
  <si>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</si>
  <si>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</si>
  <si>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</si>
  <si>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</si>
  <si>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</si>
  <si>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</si>
  <si>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</si>
  <si>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</si>
  <si>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</si>
  <si>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</si>
  <si>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</si>
  <si>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</si>
  <si>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</si>
  <si>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</si>
  <si>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</si>
  <si>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</si>
  <si>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</si>
  <si>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</si>
  <si>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</si>
  <si>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</si>
  <si>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</si>
  <si>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</si>
  <si>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</si>
  <si>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</si>
  <si>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</si>
  <si>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</si>
  <si>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</si>
  <si>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</si>
  <si>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</si>
  <si>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</si>
  <si>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</si>
  <si>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</si>
  <si>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</si>
  <si>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</si>
  <si>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</si>
  <si>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</si>
  <si>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</si>
  <si>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</si>
  <si>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</si>
  <si>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</si>
  <si>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</si>
  <si>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</si>
  <si>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</si>
  <si>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</si>
  <si>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</si>
  <si>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</si>
  <si>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</si>
  <si>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</si>
  <si>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</si>
  <si>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</si>
  <si>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</si>
  <si>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</si>
  <si>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</si>
  <si>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</si>
  <si>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</si>
  <si>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</si>
  <si>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</si>
  <si>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</si>
  <si>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</si>
  <si>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</si>
  <si>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</si>
  <si>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</si>
  <si>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</si>
  <si>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</si>
  <si>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</si>
  <si>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</si>
  <si>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</si>
  <si>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</si>
  <si>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</si>
  <si>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</si>
  <si>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</si>
  <si>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</si>
  <si>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</si>
  <si>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</si>
  <si>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</si>
  <si>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</si>
  <si>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</si>
  <si>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</si>
  <si>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</si>
  <si>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</si>
  <si>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</si>
  <si>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</si>
  <si>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</si>
  <si>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</si>
  <si>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</si>
  <si>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</si>
  <si>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</si>
  <si>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</si>
  <si>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</si>
  <si>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</si>
  <si>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</si>
  <si>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</si>
  <si>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</si>
  <si>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</si>
  <si>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</si>
  <si>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</si>
  <si>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</si>
  <si>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</si>
  <si>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</si>
  <si>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</si>
  <si>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</si>
  <si>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</si>
  <si>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</si>
  <si>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</si>
  <si>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</si>
  <si>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</si>
  <si>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</si>
  <si>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</si>
  <si>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</si>
  <si>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</si>
  <si>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</si>
  <si>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</si>
  <si>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</si>
  <si>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</si>
  <si>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</si>
  <si>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</si>
  <si>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</si>
  <si>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</si>
  <si>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</si>
  <si>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</si>
  <si>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</si>
  <si>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</si>
  <si>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</si>
  <si>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</si>
  <si>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</si>
  <si>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</si>
  <si>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</si>
  <si>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</si>
  <si>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</si>
  <si>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</si>
  <si>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</si>
  <si>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</si>
  <si>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</si>
  <si>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</si>
  <si>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</si>
  <si>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</si>
  <si>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</si>
  <si>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</si>
  <si>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</si>
  <si>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</si>
  <si>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</si>
  <si>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</si>
  <si>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</si>
  <si>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</si>
  <si>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</si>
  <si>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</si>
  <si>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</si>
  <si>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</si>
  <si>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</si>
  <si>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</si>
  <si>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</si>
  <si>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</si>
  <si>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</si>
  <si>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</si>
  <si>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</si>
  <si>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</si>
  <si>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</si>
  <si>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</si>
  <si>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</si>
  <si>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</si>
  <si>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</si>
  <si>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</si>
  <si>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</si>
  <si>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</si>
  <si>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</si>
  <si>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</si>
  <si>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</si>
  <si>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</si>
  <si>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</si>
  <si>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</si>
  <si>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</si>
  <si>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</si>
  <si>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</si>
  <si>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</si>
  <si>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</si>
  <si>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</si>
  <si>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</si>
  <si>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</si>
  <si>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</si>
  <si>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</si>
  <si>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</si>
  <si>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</si>
  <si>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</si>
  <si>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</si>
  <si>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</si>
  <si>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</si>
  <si>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</si>
  <si>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</si>
  <si>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</si>
  <si>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</si>
  <si>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</si>
  <si>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</si>
  <si>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</si>
  <si>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</si>
  <si>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</si>
  <si>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</si>
  <si>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</si>
  <si>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</si>
  <si>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</si>
  <si>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</si>
  <si>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</si>
  <si>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</si>
  <si>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</si>
  <si>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</si>
  <si>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</si>
  <si>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</si>
  <si>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</si>
  <si>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</si>
  <si>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</si>
  <si>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</si>
  <si>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</si>
  <si>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</si>
  <si>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</si>
  <si>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</si>
  <si>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</si>
  <si>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</si>
  <si>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</si>
  <si>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</si>
  <si>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</si>
  <si>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</si>
  <si>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</si>
  <si>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</si>
  <si>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</si>
  <si>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</si>
  <si>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</si>
  <si>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</si>
  <si>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</si>
  <si>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</si>
  <si>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</si>
  <si>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</si>
  <si>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</si>
  <si>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</si>
  <si>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</si>
  <si>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</si>
  <si>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</si>
  <si>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</si>
  <si>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</si>
  <si>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</si>
  <si>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</si>
  <si>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</si>
  <si>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</si>
  <si>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</si>
  <si>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</si>
  <si>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</si>
  <si>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</si>
  <si>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</si>
  <si>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</si>
  <si>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</si>
  <si>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</si>
  <si>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</si>
  <si>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</si>
  <si>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</si>
  <si>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</si>
  <si>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</si>
  <si>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</si>
  <si>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</si>
  <si>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</si>
  <si>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</si>
  <si>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</si>
  <si>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</si>
  <si>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</si>
  <si>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</si>
  <si>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</si>
  <si>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</si>
  <si>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</si>
  <si>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</si>
  <si>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</si>
  <si>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</si>
  <si>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</si>
  <si>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</si>
  <si>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</si>
  <si>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</si>
  <si>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</si>
  <si>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</si>
  <si>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</si>
  <si>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</si>
  <si>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</si>
  <si>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</si>
  <si>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</si>
  <si>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</si>
  <si>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</si>
  <si>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</si>
  <si>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</si>
  <si>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</si>
  <si>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</si>
  <si>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</si>
  <si>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</si>
  <si>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</si>
  <si>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</si>
  <si>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</si>
  <si>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</si>
  <si>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</si>
  <si>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</si>
  <si>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</si>
  <si>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</si>
  <si>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</si>
  <si>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</si>
  <si>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</si>
  <si>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</si>
  <si>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</si>
  <si>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</si>
  <si>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</si>
  <si>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</si>
  <si>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</si>
  <si>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</si>
  <si>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</si>
  <si>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</si>
  <si>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</si>
  <si>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</si>
  <si>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</si>
  <si>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</si>
  <si>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</si>
  <si>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</si>
  <si>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</si>
  <si>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</si>
  <si>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</si>
  <si>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</si>
  <si>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</si>
  <si>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</si>
  <si>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</si>
  <si>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</si>
  <si>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</si>
  <si>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</si>
  <si>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</si>
  <si>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</si>
  <si>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</si>
  <si>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</si>
  <si>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</si>
  <si>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</si>
  <si>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</si>
  <si>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</si>
  <si>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</si>
  <si>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</si>
  <si>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</si>
  <si>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</si>
  <si>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</si>
  <si>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</si>
  <si>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</si>
  <si>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</si>
  <si>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</si>
  <si>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</si>
  <si>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</si>
  <si>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</si>
  <si>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</si>
  <si>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</si>
  <si>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</si>
  <si>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</si>
  <si>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</si>
  <si>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</si>
  <si>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</si>
  <si>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</si>
  <si>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</si>
  <si>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</si>
  <si>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</si>
  <si>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</si>
  <si>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</si>
  <si>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</si>
  <si>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</si>
  <si>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</si>
  <si>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</si>
  <si>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</si>
  <si>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</si>
  <si>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</si>
  <si>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</si>
  <si>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</si>
  <si>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</si>
  <si>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</si>
  <si>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</si>
  <si>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</si>
  <si>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</si>
  <si>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</si>
  <si>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</si>
  <si>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</si>
  <si>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</si>
  <si>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</si>
  <si>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</si>
  <si>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</si>
  <si>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</si>
  <si>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</si>
  <si>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</si>
  <si>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</si>
  <si>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</si>
  <si>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</si>
  <si>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</si>
  <si>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</si>
  <si>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</si>
  <si>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</si>
  <si>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</si>
  <si>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</si>
  <si>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</si>
  <si>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</si>
  <si>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</si>
  <si>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</si>
  <si>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</si>
  <si>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</si>
  <si>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</si>
  <si>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</si>
  <si>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</si>
  <si>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</si>
  <si>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</si>
  <si>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</si>
  <si>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</si>
  <si>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</si>
  <si>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</si>
  <si>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</si>
  <si>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</si>
  <si>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</si>
  <si>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</si>
  <si>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</si>
  <si>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</si>
  <si>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</si>
  <si>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</si>
  <si>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</si>
  <si>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</si>
  <si>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</si>
  <si>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</si>
  <si>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</si>
  <si>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</si>
  <si>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</si>
  <si>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</si>
  <si>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</si>
  <si>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</si>
  <si>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</si>
  <si>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</si>
  <si>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</si>
  <si>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</si>
  <si>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</si>
  <si>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</si>
  <si>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</si>
  <si>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</si>
  <si>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</si>
  <si>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</si>
  <si>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</si>
  <si>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</si>
  <si>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</si>
  <si>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</si>
  <si>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</si>
  <si>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</si>
  <si>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</si>
  <si>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</si>
  <si>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</si>
  <si>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</si>
  <si>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</si>
  <si>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</si>
  <si>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</si>
  <si>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</si>
  <si>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</si>
  <si>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</si>
  <si>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</si>
  <si>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</si>
  <si>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</si>
  <si>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</si>
  <si>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</si>
  <si>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</si>
  <si>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</si>
  <si>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</si>
  <si>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</si>
  <si>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</si>
  <si>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</si>
  <si>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</si>
  <si>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</si>
  <si>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</si>
  <si>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</si>
  <si>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</si>
  <si>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</si>
  <si>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</si>
  <si>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</si>
  <si>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</si>
  <si>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</si>
  <si>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</si>
  <si>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</si>
  <si>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</si>
  <si>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</si>
  <si>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</si>
  <si>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</si>
  <si>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</si>
  <si>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</si>
  <si>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</si>
  <si>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</si>
  <si>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</si>
  <si>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</si>
  <si>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</si>
  <si>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</si>
  <si>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</si>
  <si>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</si>
  <si>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</si>
  <si>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</si>
  <si>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</si>
  <si>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</si>
  <si>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</si>
  <si>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</si>
  <si>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</si>
  <si>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</si>
  <si>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</si>
  <si>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</si>
  <si>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</si>
  <si>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</si>
  <si>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</si>
  <si>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</si>
  <si>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</si>
  <si>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</si>
  <si>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</si>
  <si>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</si>
  <si>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</si>
  <si>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</si>
  <si>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</si>
  <si>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</si>
  <si>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</si>
  <si>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</si>
  <si>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</si>
  <si>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</si>
  <si>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</si>
  <si>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</si>
  <si>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</si>
  <si>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</si>
  <si>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</si>
  <si>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</si>
  <si>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</si>
  <si>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</si>
  <si>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</si>
  <si>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</si>
  <si>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</si>
  <si>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</si>
  <si>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</si>
  <si>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</si>
  <si>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</si>
  <si>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</si>
  <si>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</si>
  <si>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</si>
  <si>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</si>
  <si>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</si>
  <si>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</si>
  <si>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</si>
  <si>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</si>
  <si>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</si>
  <si>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</si>
  <si>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</si>
  <si>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</si>
  <si>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</si>
  <si>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</si>
  <si>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</si>
  <si>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</si>
  <si>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</si>
  <si>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</si>
  <si>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</si>
  <si>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</si>
  <si>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</si>
  <si>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</si>
  <si>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</si>
  <si>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</si>
  <si>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</si>
  <si>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</si>
  <si>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</si>
  <si>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</si>
  <si>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</si>
  <si>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</si>
  <si>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</si>
  <si>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</si>
  <si>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</si>
  <si>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</si>
  <si>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</si>
  <si>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</si>
  <si>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</si>
  <si>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</si>
  <si>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</si>
  <si>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</si>
  <si>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</si>
  <si>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</si>
  <si>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</si>
  <si>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</si>
  <si>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</si>
  <si>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</si>
  <si>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</si>
  <si>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</si>
  <si>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</si>
  <si>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</si>
  <si>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</si>
  <si>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</si>
  <si>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</si>
  <si>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</si>
  <si>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</si>
  <si>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</si>
  <si>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</si>
  <si>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</si>
  <si>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</si>
  <si>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</si>
  <si>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</si>
  <si>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</si>
  <si>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</si>
  <si>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</si>
  <si>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</si>
  <si>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</si>
  <si>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</si>
  <si>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</si>
  <si>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</si>
  <si>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</si>
  <si>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</si>
  <si>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</si>
  <si>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</si>
  <si>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</si>
  <si>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</si>
  <si>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</si>
  <si>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</si>
  <si>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</si>
  <si>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</si>
  <si>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</si>
  <si>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</si>
  <si>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</si>
  <si>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</si>
  <si>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</si>
  <si>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</si>
  <si>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</si>
  <si>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</si>
  <si>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</si>
  <si>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</si>
  <si>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</si>
  <si>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</si>
  <si>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</si>
  <si>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</si>
  <si>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</si>
  <si>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</si>
  <si>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</si>
  <si>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</si>
  <si>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</si>
  <si>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</si>
  <si>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</si>
  <si>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</si>
  <si>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</si>
  <si>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</si>
  <si>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</si>
  <si>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</si>
  <si>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</si>
  <si>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</si>
  <si>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</si>
  <si>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</si>
  <si>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</si>
  <si>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</si>
  <si>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</si>
  <si>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</si>
  <si>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</si>
  <si>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</si>
  <si>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</si>
  <si>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</si>
  <si>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</si>
  <si>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</si>
  <si>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</si>
  <si>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</si>
  <si>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</si>
  <si>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</si>
  <si>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</si>
  <si>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</si>
  <si>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</si>
  <si>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</si>
  <si>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</si>
  <si>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</si>
  <si>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</si>
  <si>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</si>
  <si>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</si>
  <si>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</si>
  <si>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</si>
  <si>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</si>
  <si>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</si>
  <si>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</si>
  <si>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</si>
  <si>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</si>
  <si>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</si>
  <si>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</si>
  <si>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</si>
  <si>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</si>
  <si>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</si>
  <si>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</si>
  <si>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</si>
  <si>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</si>
  <si>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</si>
  <si>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</si>
  <si>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</si>
  <si>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</si>
  <si>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</si>
  <si>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</si>
  <si>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</si>
  <si>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</si>
  <si>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</si>
  <si>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</si>
  <si>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</si>
  <si>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</si>
  <si>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</si>
  <si>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</si>
  <si>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</si>
  <si>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</si>
  <si>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</si>
  <si>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</si>
  <si>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</si>
  <si>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</si>
  <si>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</si>
  <si>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</si>
  <si>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</si>
  <si>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</si>
  <si>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</si>
  <si>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</si>
  <si>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</si>
  <si>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</si>
  <si>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</si>
  <si>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</si>
  <si>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</si>
  <si>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</si>
  <si>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</si>
  <si>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</si>
  <si>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</si>
  <si>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</si>
  <si>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</si>
  <si>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</si>
  <si>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</si>
  <si>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</si>
  <si>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</si>
  <si>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</si>
  <si>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</si>
  <si>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</si>
  <si>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</si>
  <si>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</si>
  <si>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</si>
  <si>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</si>
  <si>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</si>
  <si>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</si>
  <si>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</si>
  <si>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</si>
  <si>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</si>
  <si>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</si>
  <si>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</si>
  <si>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</si>
  <si>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</si>
  <si>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</si>
  <si>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</si>
  <si>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</si>
  <si>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</si>
  <si>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</si>
  <si>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</si>
  <si>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</si>
  <si>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</si>
  <si>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</si>
  <si>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</si>
  <si>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</si>
  <si>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</si>
  <si>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</si>
  <si>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</si>
  <si>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</si>
  <si>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</si>
  <si>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</si>
  <si>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</si>
  <si>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</si>
  <si>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</si>
  <si>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</si>
  <si>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</si>
  <si>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</si>
  <si>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</si>
  <si>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</si>
  <si>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</si>
  <si>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</si>
  <si>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</si>
  <si>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</si>
  <si>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</si>
  <si>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</si>
  <si>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</si>
  <si>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</si>
  <si>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</si>
  <si>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</si>
  <si>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</si>
  <si>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</si>
  <si>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</si>
  <si>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</si>
  <si>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</si>
  <si>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</si>
  <si>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</si>
  <si>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</si>
  <si>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</si>
  <si>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</si>
  <si>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</si>
  <si>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</si>
  <si>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</si>
  <si>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</si>
  <si>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</si>
  <si>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</si>
  <si>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</si>
  <si>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</si>
  <si>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</si>
  <si>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</si>
  <si>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</si>
  <si>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</si>
  <si>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</si>
  <si>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</si>
  <si>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</si>
  <si>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</si>
  <si>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</si>
  <si>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</si>
  <si>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</si>
  <si>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</si>
  <si>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</si>
  <si>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</si>
  <si>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</si>
  <si>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</si>
  <si>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</si>
  <si>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</si>
  <si>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</si>
  <si>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</si>
  <si>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</si>
  <si>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</si>
  <si>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</si>
  <si>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</si>
  <si>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</si>
  <si>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</si>
  <si>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</si>
  <si>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</si>
  <si>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</si>
  <si>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</si>
  <si>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</si>
  <si>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</si>
  <si>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</si>
  <si>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</si>
  <si>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</si>
  <si>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</si>
  <si>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</si>
  <si>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</si>
  <si>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</si>
  <si>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</si>
  <si>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</si>
  <si>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</si>
  <si>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</si>
  <si>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</si>
  <si>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</si>
  <si>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</si>
  <si>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</si>
  <si>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</si>
  <si>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</si>
  <si>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</si>
  <si>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</si>
  <si>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</si>
  <si>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</si>
  <si>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</si>
  <si>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</si>
  <si>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</si>
  <si>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</si>
  <si>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</si>
  <si>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</si>
  <si>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</si>
  <si>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</si>
  <si>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</si>
  <si>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</si>
  <si>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</si>
  <si>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</si>
  <si>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</si>
  <si>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</si>
  <si>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</si>
  <si>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</si>
  <si>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</si>
  <si>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</si>
  <si>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</si>
  <si>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</si>
  <si>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</si>
  <si>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</si>
  <si>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</si>
  <si>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</si>
  <si>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</si>
  <si>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</si>
  <si>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</si>
  <si>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</si>
  <si>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</si>
  <si>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</si>
  <si>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</si>
  <si>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</si>
  <si>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</si>
  <si>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</si>
  <si>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</si>
  <si>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</si>
  <si>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</si>
  <si>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</si>
  <si>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</si>
  <si>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</si>
  <si>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</si>
  <si>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</si>
  <si>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</si>
  <si>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</si>
  <si>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</si>
  <si>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</si>
  <si>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</si>
  <si>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</si>
  <si>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</si>
  <si>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</si>
  <si>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</si>
  <si>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</si>
  <si>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</si>
  <si>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</si>
  <si>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</si>
  <si>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</si>
  <si>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</si>
  <si>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</si>
  <si>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</si>
  <si>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</si>
  <si>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</si>
  <si>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</si>
  <si>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</si>
  <si>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</si>
  <si>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</si>
  <si>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</si>
  <si>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</si>
  <si>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</si>
  <si>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</si>
  <si>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</si>
  <si>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</si>
  <si>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</si>
  <si>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</si>
  <si>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</si>
  <si>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</si>
  <si>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</si>
  <si>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</si>
  <si>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</si>
  <si>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</si>
  <si>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</si>
  <si>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</si>
  <si>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</si>
  <si>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</si>
  <si>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</si>
  <si>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</si>
  <si>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</si>
  <si>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</si>
  <si>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</si>
  <si>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</si>
  <si>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</si>
  <si>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</si>
  <si>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</si>
  <si>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</si>
  <si>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</si>
  <si>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</si>
  <si>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</si>
  <si>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</si>
  <si>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</si>
  <si>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</si>
  <si>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</si>
  <si>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</si>
  <si>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</si>
  <si>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</si>
  <si>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</si>
  <si>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</si>
  <si>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</si>
  <si>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</si>
  <si>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</si>
  <si>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</si>
  <si>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</si>
  <si>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</si>
  <si>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</si>
  <si>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</si>
  <si>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</si>
  <si>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</si>
  <si>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</si>
  <si>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</si>
  <si>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</si>
  <si>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</si>
  <si>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</si>
  <si>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</si>
  <si>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</si>
  <si>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</si>
  <si>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</si>
  <si>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</si>
  <si>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</si>
  <si>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</si>
  <si>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</si>
  <si>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</si>
  <si>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</si>
  <si>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</si>
  <si>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</si>
  <si>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</si>
  <si>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</si>
  <si>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</si>
  <si>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</si>
  <si>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</si>
  <si>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</si>
  <si>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</si>
  <si>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</si>
  <si>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</si>
  <si>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</si>
  <si>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</si>
  <si>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</si>
  <si>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</si>
  <si>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</si>
  <si>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</si>
  <si>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</si>
  <si>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</si>
  <si>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</si>
  <si>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</si>
  <si>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</si>
  <si>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</si>
  <si>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</si>
  <si>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</si>
  <si>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</si>
  <si>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</si>
  <si>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</si>
  <si>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</si>
  <si>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</si>
  <si>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</si>
  <si>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</si>
  <si>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</si>
  <si>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</si>
  <si>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</si>
  <si>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</si>
  <si>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</si>
  <si>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</si>
  <si>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</si>
  <si>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</si>
  <si>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</si>
  <si>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</si>
  <si>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</si>
  <si>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</si>
  <si>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</si>
  <si>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</si>
  <si>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</si>
  <si>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</si>
  <si>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</si>
  <si>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</si>
  <si>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</si>
  <si>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</si>
  <si>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</si>
  <si>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</si>
  <si>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</si>
  <si>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</si>
  <si>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</si>
  <si>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</si>
  <si>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</si>
  <si>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</si>
  <si>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</si>
  <si>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</si>
  <si>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</si>
  <si>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</si>
  <si>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</si>
  <si>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</si>
  <si>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</si>
  <si>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</si>
  <si>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</si>
  <si>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</si>
  <si>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</si>
  <si>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</si>
  <si>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</si>
  <si>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</si>
  <si>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</si>
  <si>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</si>
  <si>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</si>
  <si>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</si>
  <si>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</si>
  <si>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</si>
  <si>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</si>
  <si>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</si>
  <si>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</si>
  <si>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</si>
  <si>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</si>
  <si>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</si>
  <si>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</si>
  <si>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</si>
  <si>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</si>
  <si>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</si>
  <si>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</si>
  <si>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</si>
  <si>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</si>
  <si>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</si>
  <si>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</si>
  <si>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</si>
  <si>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</si>
  <si>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</si>
  <si>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</si>
  <si>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</si>
  <si>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</si>
  <si>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</si>
  <si>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</si>
  <si>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</si>
  <si>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</si>
  <si>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</si>
  <si>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</si>
  <si>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</si>
  <si>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</si>
  <si>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</si>
  <si>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</si>
  <si>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</si>
  <si>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</si>
  <si>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</si>
  <si>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</si>
  <si>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</si>
  <si>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</si>
  <si>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</si>
  <si>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</si>
  <si>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</si>
  <si>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</si>
  <si>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</si>
  <si>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</si>
  <si>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</si>
  <si>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</si>
  <si>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</si>
  <si>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</si>
  <si>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</si>
  <si>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</si>
  <si>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</si>
  <si>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</si>
  <si>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</si>
  <si>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</si>
  <si>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</si>
  <si>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</si>
  <si>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</si>
  <si>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</si>
  <si>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</si>
  <si>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</si>
  <si>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</si>
  <si>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</si>
  <si>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</si>
  <si>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</si>
  <si>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</si>
  <si>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</si>
  <si>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</si>
  <si>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</si>
  <si>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</si>
  <si>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</si>
  <si>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</si>
  <si>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</si>
  <si>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</si>
  <si>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</si>
  <si>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</si>
  <si>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</si>
  <si>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</si>
  <si>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</si>
  <si>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</si>
  <si>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</si>
  <si>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</si>
  <si>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</si>
  <si>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</si>
  <si>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</si>
  <si>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</si>
  <si>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</si>
  <si>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</si>
  <si>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</si>
  <si>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</si>
  <si>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</si>
  <si>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</si>
  <si>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</si>
  <si>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</si>
  <si>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</si>
  <si>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</si>
  <si>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</si>
  <si>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</si>
  <si>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</si>
  <si>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</si>
  <si>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</si>
  <si>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</si>
  <si>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</si>
  <si>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</si>
  <si>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</si>
  <si>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</si>
  <si>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</si>
  <si>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</si>
  <si>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</si>
  <si>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</si>
  <si>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</si>
  <si>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</si>
  <si>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</si>
  <si>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</si>
  <si>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</si>
  <si>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</si>
  <si>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</si>
  <si>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</si>
  <si>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</si>
  <si>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</si>
  <si>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</si>
  <si>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</si>
  <si>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</si>
  <si>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</si>
  <si>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</si>
  <si>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</si>
  <si>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</si>
  <si>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</si>
  <si>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</si>
  <si>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</si>
  <si>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</si>
  <si>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</si>
  <si>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</si>
  <si>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</si>
  <si>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</si>
  <si>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</si>
  <si>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</si>
  <si>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</si>
  <si>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</si>
  <si>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</si>
  <si>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</si>
  <si>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</si>
  <si>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</si>
  <si>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</si>
  <si>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</si>
  <si>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</si>
  <si>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</si>
  <si>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</si>
  <si>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</si>
  <si>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</si>
  <si>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</si>
  <si>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</si>
  <si>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</si>
  <si>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</si>
  <si>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</si>
  <si>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</si>
  <si>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</si>
  <si>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</si>
  <si>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</si>
  <si>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</si>
  <si>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</si>
  <si>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</si>
  <si>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</si>
  <si>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</si>
  <si>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</si>
  <si>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</si>
  <si>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</si>
  <si>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</si>
  <si>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</si>
  <si>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</si>
  <si>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</si>
  <si>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</si>
  <si>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</si>
  <si>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</si>
  <si>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</si>
  <si>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</si>
  <si>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</si>
  <si>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</si>
  <si>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</si>
  <si>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</si>
  <si>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</si>
  <si>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</si>
  <si>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</si>
  <si>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</si>
  <si>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</si>
  <si>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</si>
  <si>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</si>
  <si>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</si>
  <si>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</si>
  <si>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</si>
  <si>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</si>
  <si>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</si>
  <si>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</si>
  <si>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</si>
  <si>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</si>
  <si>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</si>
  <si>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</si>
  <si>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</si>
  <si>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</si>
  <si>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</si>
  <si>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</si>
  <si>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</si>
  <si>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</si>
  <si>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</si>
  <si>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</si>
  <si>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</si>
  <si>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</si>
  <si>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</si>
  <si>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</si>
  <si>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</si>
  <si>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</si>
  <si>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</si>
  <si>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</si>
  <si>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</si>
  <si>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</si>
  <si>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</si>
  <si>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</si>
  <si>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</si>
  <si>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</si>
  <si>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</si>
  <si>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</si>
  <si>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</si>
  <si>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</si>
  <si>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</si>
  <si>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</si>
  <si>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</si>
  <si>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</si>
  <si>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</si>
  <si>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</si>
  <si>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</si>
  <si>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</si>
  <si>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</si>
  <si>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</si>
  <si>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</si>
  <si>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</si>
  <si>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</si>
  <si>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</si>
  <si>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</si>
  <si>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</si>
  <si>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</si>
  <si>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</si>
  <si>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</si>
  <si>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</si>
  <si>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</si>
  <si>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</si>
  <si>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</si>
  <si>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</si>
  <si>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</si>
  <si>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</si>
  <si>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</si>
  <si>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</si>
  <si>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</si>
  <si>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</si>
  <si>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</si>
  <si>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</si>
  <si>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</si>
  <si>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</si>
  <si>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</si>
  <si>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</si>
  <si>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</si>
  <si>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</si>
  <si>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</si>
  <si>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</si>
  <si>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</si>
  <si>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</si>
  <si>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</si>
  <si>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</si>
  <si>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</si>
  <si>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</si>
  <si>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</si>
  <si>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</si>
  <si>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</si>
  <si>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</si>
  <si>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</si>
  <si>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</si>
  <si>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</si>
  <si>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</si>
  <si>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</si>
  <si>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</si>
  <si>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</si>
  <si>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</si>
  <si>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</si>
  <si>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</si>
  <si>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</si>
  <si>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</si>
  <si>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</si>
  <si>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</si>
  <si>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</si>
  <si>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</si>
  <si>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</si>
  <si>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</si>
  <si>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</si>
  <si>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</si>
  <si>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</si>
  <si>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</si>
  <si>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</si>
  <si>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</si>
  <si>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</si>
  <si>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</si>
  <si>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</si>
  <si>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</si>
  <si>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</si>
  <si>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</si>
  <si>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</si>
  <si>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</si>
  <si>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</si>
  <si>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</si>
  <si>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</si>
  <si>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</si>
  <si>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</si>
  <si>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</si>
  <si>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</si>
  <si>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</si>
  <si>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</si>
  <si>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</si>
  <si>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</si>
  <si>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</si>
  <si>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</si>
  <si>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</si>
  <si>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</si>
  <si>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</si>
  <si>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</si>
  <si>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</si>
  <si>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</si>
  <si>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</si>
  <si>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</si>
  <si>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</si>
  <si>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</si>
  <si>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</si>
  <si>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</si>
  <si>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</si>
  <si>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</si>
  <si>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</si>
  <si>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</si>
  <si>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</si>
  <si>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</si>
  <si>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</si>
  <si>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</si>
  <si>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</si>
  <si>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</si>
  <si>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</si>
  <si>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</si>
  <si>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</si>
  <si>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</si>
  <si>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</si>
  <si>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</si>
  <si>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</si>
  <si>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</si>
  <si>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</si>
  <si>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</si>
  <si>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</si>
  <si>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</si>
  <si>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</si>
  <si>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</si>
  <si>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</si>
  <si>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</si>
  <si>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</si>
  <si>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</si>
  <si>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</si>
  <si>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</si>
  <si>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</si>
  <si>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</si>
  <si>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</si>
  <si>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</si>
  <si>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</si>
  <si>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</si>
  <si>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</si>
  <si>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</si>
  <si>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</si>
  <si>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</si>
  <si>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</si>
  <si>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</si>
  <si>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</si>
  <si>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</si>
  <si>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</si>
  <si>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</si>
  <si>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</si>
  <si>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</si>
  <si>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</si>
  <si>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</si>
  <si>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</si>
  <si>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</si>
  <si>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</si>
  <si>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</si>
  <si>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</si>
  <si>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</si>
  <si>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</si>
  <si>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</si>
  <si>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</si>
  <si>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</si>
  <si>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</si>
  <si>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</si>
  <si>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</si>
  <si>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</si>
  <si>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</si>
  <si>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</si>
  <si>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</si>
  <si>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</si>
  <si>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</si>
  <si>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</si>
  <si>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</si>
  <si>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</si>
  <si>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</si>
  <si>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</si>
  <si>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</si>
  <si>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</si>
  <si>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</si>
  <si>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</si>
  <si>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</si>
  <si>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</si>
  <si>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</si>
  <si>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</si>
  <si>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</si>
  <si>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</si>
  <si>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</si>
  <si>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</si>
  <si>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</si>
  <si>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</si>
  <si>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</si>
  <si>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</si>
  <si>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</si>
  <si>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</si>
  <si>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</si>
  <si>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</si>
  <si>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</si>
  <si>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</si>
  <si>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</si>
  <si>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</si>
  <si>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</si>
  <si>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</si>
  <si>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</si>
  <si>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</si>
  <si>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</si>
  <si>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</si>
  <si>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</si>
  <si>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</si>
  <si>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</si>
  <si>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</si>
  <si>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</si>
  <si>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</si>
  <si>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</si>
  <si>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</si>
  <si>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</si>
  <si>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</si>
  <si>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</si>
  <si>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</si>
  <si>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</si>
  <si>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</si>
  <si>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</si>
  <si>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</si>
  <si>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</si>
  <si>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</si>
  <si>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</si>
  <si>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</si>
  <si>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</si>
  <si>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</si>
  <si>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</si>
  <si>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</si>
  <si>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</si>
  <si>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</si>
  <si>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</si>
  <si>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</si>
  <si>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</si>
  <si>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</si>
  <si>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</si>
  <si>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</si>
  <si>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</si>
  <si>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</si>
  <si>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</si>
  <si>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</si>
  <si>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</si>
  <si>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</si>
  <si>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</si>
  <si>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</si>
  <si>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</si>
  <si>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</si>
  <si>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</si>
  <si>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</si>
  <si>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</si>
  <si>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</si>
  <si>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</si>
  <si>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</si>
  <si>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</si>
  <si>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</si>
  <si>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</si>
  <si>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</si>
  <si>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</si>
  <si>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</si>
  <si>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</si>
  <si>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</si>
  <si>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</si>
  <si>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</si>
  <si>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</si>
  <si>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</si>
  <si>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</si>
  <si>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</si>
  <si>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</si>
  <si>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</si>
  <si>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</si>
  <si>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</si>
  <si>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</si>
  <si>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</si>
  <si>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</si>
  <si>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</si>
  <si>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</si>
  <si>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</si>
  <si>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</si>
  <si>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</si>
  <si>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</si>
  <si>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</si>
  <si>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</si>
  <si>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</si>
  <si>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</si>
  <si>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</si>
  <si>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</si>
  <si>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</si>
  <si>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</si>
  <si>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</si>
  <si>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</si>
  <si>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</si>
  <si>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</si>
  <si>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</si>
  <si>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</si>
  <si>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</si>
  <si>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</si>
  <si>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</si>
  <si>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</si>
  <si>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</si>
  <si>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</si>
  <si>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</si>
  <si>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</si>
  <si>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</si>
  <si>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</si>
  <si>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</si>
  <si>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</si>
  <si>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</si>
  <si>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</si>
  <si>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</si>
  <si>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</si>
  <si>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</si>
  <si>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</si>
  <si>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</si>
  <si>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</si>
  <si>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</si>
  <si>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</si>
  <si>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</si>
  <si>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</si>
  <si>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</si>
  <si>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</si>
  <si>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</si>
  <si>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</si>
  <si>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</si>
  <si>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</si>
  <si>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</si>
  <si>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</si>
  <si>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</si>
  <si>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</si>
  <si>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</si>
  <si>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</si>
  <si>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</si>
  <si>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</si>
  <si>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</si>
  <si>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</si>
  <si>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</si>
  <si>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</si>
  <si>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</si>
  <si>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</si>
  <si>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</si>
  <si>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</si>
  <si>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</si>
  <si>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</si>
  <si>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</si>
  <si>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</si>
  <si>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</si>
  <si>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</si>
  <si>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</si>
  <si>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</si>
  <si>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</si>
  <si>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</si>
  <si>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</si>
  <si>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</si>
  <si>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</si>
  <si>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</si>
  <si>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</si>
  <si>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</si>
  <si>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</si>
  <si>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</si>
  <si>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</si>
  <si>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</si>
  <si>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</si>
  <si>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</si>
  <si>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</si>
  <si>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</si>
  <si>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</si>
  <si>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</si>
  <si>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</si>
  <si>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</si>
  <si>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</si>
  <si>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</si>
  <si>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</si>
  <si>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</si>
  <si>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</si>
  <si>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</si>
  <si>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</si>
  <si>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</si>
  <si>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</si>
  <si>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</si>
  <si>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</si>
  <si>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</si>
  <si>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</si>
  <si>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</si>
  <si>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</si>
  <si>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</si>
  <si>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</si>
  <si>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</si>
  <si>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</si>
  <si>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</si>
  <si>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</si>
  <si>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</si>
  <si>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</si>
  <si>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</si>
  <si>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</si>
  <si>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</si>
  <si>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</si>
  <si>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</si>
  <si>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</si>
  <si>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</si>
  <si>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</si>
  <si>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</si>
  <si>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</si>
  <si>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</si>
  <si>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</si>
  <si>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</si>
  <si>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</si>
  <si>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</si>
  <si>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</si>
  <si>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</si>
  <si>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</si>
  <si>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</si>
  <si>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</si>
  <si>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</si>
  <si>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</si>
  <si>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</si>
  <si>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</si>
  <si>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</si>
  <si>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</si>
  <si>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</si>
  <si>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</si>
  <si>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</si>
  <si>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</si>
  <si>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</si>
  <si>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</si>
  <si>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</si>
  <si>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</si>
  <si>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</si>
  <si>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</si>
  <si>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</si>
  <si>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</si>
  <si>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</si>
  <si>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</si>
  <si>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</si>
  <si>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</si>
  <si>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</si>
  <si>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</si>
  <si>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</si>
  <si>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</si>
  <si>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</si>
  <si>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</si>
  <si>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</si>
  <si>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</si>
  <si>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</si>
  <si>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</si>
  <si>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</si>
  <si>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</si>
  <si>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</si>
  <si>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</si>
  <si>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</si>
  <si>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</si>
  <si>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</si>
  <si>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</si>
  <si>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</si>
  <si>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</si>
  <si>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</si>
  <si>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</si>
  <si>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</si>
  <si>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</si>
  <si>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</si>
  <si>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</si>
  <si>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</si>
  <si>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</si>
  <si>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</si>
  <si>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</si>
  <si>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</si>
  <si>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</si>
  <si>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</si>
  <si>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</si>
  <si>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</si>
  <si>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</si>
  <si>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</si>
  <si>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</si>
  <si>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</si>
  <si>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</si>
  <si>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</si>
  <si>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</si>
  <si>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</si>
  <si>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</si>
  <si>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</si>
  <si>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</si>
  <si>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</si>
  <si>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</si>
  <si>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</si>
  <si>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</si>
  <si>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</si>
  <si>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</si>
  <si>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</si>
  <si>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</si>
  <si>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</si>
  <si>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</si>
  <si>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</si>
  <si>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</si>
  <si>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</si>
  <si>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</si>
  <si>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</si>
  <si>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</si>
  <si>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</si>
  <si>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</si>
  <si>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</si>
  <si>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</si>
  <si>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</si>
  <si>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</si>
  <si>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</si>
  <si>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</si>
  <si>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</si>
  <si>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</si>
  <si>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</si>
  <si>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</si>
  <si>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</si>
  <si>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</si>
  <si>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</si>
  <si>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</si>
  <si>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</si>
  <si>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</si>
  <si>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</si>
  <si>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</si>
  <si>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</si>
  <si>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</si>
  <si>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</si>
  <si>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</si>
  <si>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</si>
  <si>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</si>
  <si>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</si>
  <si>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</si>
  <si>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</si>
  <si>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</si>
  <si>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</si>
  <si>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</si>
  <si>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</si>
  <si>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</si>
  <si>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</si>
  <si>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</si>
  <si>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</si>
  <si>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</si>
  <si>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</si>
  <si>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</si>
  <si>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</si>
  <si>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</si>
  <si>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</si>
  <si>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</si>
  <si>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</si>
  <si>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</si>
  <si>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</si>
  <si>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</si>
  <si>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</si>
  <si>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</si>
  <si>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</si>
  <si>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</si>
  <si>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</si>
  <si>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</si>
  <si>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</si>
  <si>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</si>
  <si>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</si>
  <si>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</si>
  <si>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</si>
  <si>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</si>
  <si>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</si>
  <si>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</si>
  <si>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</si>
  <si>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</si>
  <si>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</si>
  <si>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</si>
  <si>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</si>
  <si>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</si>
  <si>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</si>
  <si>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</si>
  <si>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</si>
  <si>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</si>
  <si>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</si>
  <si>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</si>
  <si>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</si>
  <si>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</si>
  <si>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</si>
  <si>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</si>
  <si>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</si>
  <si>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</si>
  <si>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</si>
  <si>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</si>
  <si>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</si>
  <si>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</si>
  <si>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</si>
  <si>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</si>
  <si>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</si>
  <si>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</si>
  <si>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</si>
  <si>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</si>
  <si>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</si>
  <si>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</si>
  <si>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</si>
  <si>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</si>
  <si>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</si>
  <si>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</si>
  <si>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</si>
  <si>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</si>
  <si>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</si>
  <si>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</si>
  <si>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</si>
  <si>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</si>
  <si>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</si>
  <si>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</si>
  <si>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</si>
  <si>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</si>
  <si>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</si>
  <si>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</si>
  <si>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</si>
  <si>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</si>
  <si>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</si>
  <si>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</si>
  <si>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</si>
  <si>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</si>
  <si>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</si>
  <si>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</si>
  <si>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</si>
  <si>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</si>
  <si>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</si>
  <si>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</si>
  <si>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</si>
  <si>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</si>
  <si>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</si>
  <si>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</si>
  <si>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</si>
  <si>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</si>
  <si>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</si>
  <si>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</si>
  <si>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</si>
  <si>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</si>
  <si>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</si>
  <si>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</si>
  <si>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</si>
  <si>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</si>
  <si>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</si>
  <si>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</si>
  <si>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</si>
  <si>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</si>
  <si>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</si>
  <si>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</si>
  <si>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</si>
  <si>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</si>
  <si>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</si>
  <si>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</si>
  <si>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</si>
  <si>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</si>
  <si>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</si>
  <si>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</si>
  <si>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</si>
  <si>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</si>
  <si>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</si>
  <si>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</si>
  <si>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</si>
  <si>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</si>
  <si>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</si>
  <si>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</si>
  <si>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</si>
  <si>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</si>
  <si>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</si>
  <si>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</si>
  <si>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</si>
  <si>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</si>
  <si>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</si>
  <si>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</si>
  <si>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</si>
  <si>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</si>
  <si>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</si>
  <si>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</si>
  <si>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</si>
  <si>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</si>
  <si>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</si>
  <si>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</si>
  <si>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</si>
  <si>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</si>
  <si>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</si>
  <si>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</si>
  <si>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</si>
  <si>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</si>
  <si>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</si>
  <si>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</si>
  <si>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</si>
  <si>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</si>
  <si>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</si>
  <si>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</si>
  <si>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</si>
  <si>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</si>
  <si>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</si>
  <si>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</si>
  <si>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</si>
  <si>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</si>
  <si>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</si>
  <si>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</si>
  <si>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</si>
  <si>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</si>
  <si>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</si>
  <si>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</si>
  <si>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</si>
  <si>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</si>
  <si>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</si>
  <si>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</si>
  <si>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</si>
  <si>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</si>
  <si>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</si>
  <si>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</si>
  <si>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</si>
  <si>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</si>
  <si>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</si>
  <si>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</si>
  <si>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</si>
  <si>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</si>
  <si>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</si>
  <si>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</si>
  <si>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</si>
  <si>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</si>
  <si>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</si>
  <si>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</si>
  <si>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</si>
  <si>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</si>
  <si>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</si>
  <si>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</si>
  <si>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</si>
  <si>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</si>
  <si>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</si>
  <si>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</si>
  <si>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</si>
  <si>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</si>
  <si>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</si>
  <si>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</si>
  <si>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</si>
  <si>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</si>
  <si>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</si>
  <si>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</si>
  <si>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</si>
  <si>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</si>
  <si>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</si>
  <si>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</si>
  <si>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</si>
  <si>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</si>
  <si>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</si>
  <si>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</si>
  <si>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</si>
  <si>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</si>
  <si>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</si>
  <si>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</si>
  <si>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</si>
  <si>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</si>
  <si>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</si>
  <si>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</si>
  <si>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</si>
  <si>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</si>
  <si>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</si>
  <si>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</si>
  <si>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</si>
  <si>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</si>
  <si>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</si>
  <si>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</si>
  <si>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</si>
  <si>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</si>
  <si>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</si>
  <si>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</si>
  <si>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</si>
  <si>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</si>
  <si>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</si>
  <si>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</si>
  <si>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</si>
  <si>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</si>
  <si>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</si>
  <si>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</si>
  <si>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</si>
  <si>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</si>
  <si>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</si>
  <si>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</si>
  <si>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</si>
  <si>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</si>
  <si>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</si>
  <si>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</si>
  <si>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</si>
  <si>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</si>
  <si>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</si>
  <si>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</si>
  <si>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</si>
  <si>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</si>
  <si>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</si>
  <si>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</si>
  <si>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</si>
  <si>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</si>
  <si>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</si>
  <si>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</si>
  <si>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</si>
  <si>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</si>
  <si>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</si>
  <si>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</si>
  <si>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</si>
  <si>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</si>
  <si>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</si>
  <si>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</si>
  <si>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</si>
  <si>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</si>
  <si>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</si>
  <si>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</si>
  <si>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</si>
  <si>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</si>
  <si>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</si>
  <si>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</si>
  <si>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</si>
  <si>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</si>
  <si>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</si>
  <si>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</si>
  <si>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</si>
  <si>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</si>
  <si>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</si>
  <si>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</si>
  <si>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</si>
  <si>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</si>
  <si>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</si>
  <si>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</si>
  <si>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</si>
  <si>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</si>
  <si>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</si>
  <si>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</si>
  <si>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</si>
  <si>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</si>
  <si>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</si>
  <si>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</si>
  <si>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</si>
  <si>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</si>
  <si>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</si>
  <si>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</si>
  <si>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</si>
  <si>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</si>
  <si>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</si>
  <si>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</si>
  <si>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</si>
  <si>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</si>
  <si>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</si>
  <si>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</si>
  <si>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</si>
  <si>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</si>
  <si>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</si>
  <si>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</si>
  <si>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</si>
  <si>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</si>
  <si>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</si>
  <si>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</si>
  <si>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</si>
  <si>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</si>
  <si>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</si>
  <si>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</si>
  <si>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</si>
  <si>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</si>
  <si>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</si>
  <si>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</si>
  <si>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</si>
  <si>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</si>
  <si>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</si>
  <si>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</si>
  <si>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</si>
  <si>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</si>
  <si>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</si>
  <si>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</si>
  <si>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</si>
  <si>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</si>
  <si>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</si>
  <si>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</si>
  <si>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</si>
  <si>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</si>
  <si>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</si>
  <si>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</si>
  <si>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</si>
  <si>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</si>
  <si>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</si>
  <si>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</si>
  <si>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</si>
  <si>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</si>
  <si>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</si>
  <si>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</si>
  <si>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</si>
  <si>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</si>
  <si>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</si>
  <si>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</si>
  <si>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</si>
  <si>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</si>
  <si>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</si>
  <si>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</si>
  <si>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</si>
  <si>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</si>
  <si>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</si>
  <si>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</si>
  <si>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</si>
  <si>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</si>
  <si>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</si>
  <si>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</si>
  <si>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</si>
  <si>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</si>
  <si>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</si>
  <si>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</si>
  <si>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</si>
  <si>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</si>
  <si>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</si>
  <si>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</si>
  <si>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</si>
  <si>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</si>
  <si>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</si>
  <si>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</si>
  <si>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</si>
  <si>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</si>
  <si>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</si>
  <si>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</si>
  <si>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</si>
  <si>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</si>
  <si>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</si>
  <si>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</si>
  <si>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</si>
  <si>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</si>
  <si>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</si>
  <si>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</si>
  <si>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</si>
  <si>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</si>
  <si>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</si>
  <si>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</si>
  <si>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</si>
  <si>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</si>
  <si>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</si>
  <si>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</si>
  <si>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</si>
  <si>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</si>
  <si>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</si>
  <si>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</si>
  <si>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</si>
  <si>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</si>
  <si>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</si>
  <si>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</si>
  <si>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</si>
  <si>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</si>
  <si>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</si>
  <si>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</si>
  <si>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</si>
  <si>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</si>
  <si>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</si>
  <si>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</si>
  <si>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</si>
  <si>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</si>
  <si>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</si>
  <si>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</si>
  <si>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</si>
  <si>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</si>
  <si>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</si>
  <si>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</si>
  <si>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</si>
  <si>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</si>
  <si>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</si>
  <si>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</si>
  <si>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</si>
  <si>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</si>
  <si>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</si>
  <si>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</si>
  <si>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</si>
  <si>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</si>
  <si>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</si>
  <si>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</si>
  <si>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</si>
  <si>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</si>
  <si>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</si>
  <si>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</si>
  <si>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</si>
  <si>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</si>
  <si>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</si>
  <si>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</si>
  <si>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</si>
  <si>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</si>
  <si>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</si>
  <si>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</si>
  <si>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</si>
  <si>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</si>
  <si>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</si>
  <si>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</si>
  <si>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</si>
  <si>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</si>
  <si>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</si>
  <si>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</si>
  <si>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</si>
  <si>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</si>
  <si>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</si>
  <si>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</si>
  <si>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</si>
  <si>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</si>
  <si>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</si>
  <si>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</si>
  <si>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</si>
  <si>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</si>
  <si>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</si>
  <si>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</si>
  <si>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</si>
  <si>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</si>
  <si>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</si>
  <si>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</si>
  <si>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</si>
  <si>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</si>
  <si>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</si>
  <si>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</si>
  <si>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</si>
  <si>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</si>
  <si>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</si>
  <si>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</si>
  <si>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</si>
  <si>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</si>
  <si>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</si>
  <si>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</si>
  <si>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</si>
  <si>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</si>
  <si>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</si>
  <si>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</si>
  <si>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</si>
  <si>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</si>
  <si>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</si>
  <si>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</si>
  <si>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</si>
  <si>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</si>
  <si>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</si>
  <si>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</si>
  <si>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</si>
  <si>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</si>
  <si>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</si>
  <si>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</si>
  <si>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</si>
  <si>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</si>
  <si>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</si>
  <si>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</si>
  <si>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</si>
  <si>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</si>
  <si>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</si>
  <si>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</si>
  <si>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</si>
  <si>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</si>
  <si>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</si>
  <si>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</si>
  <si>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</si>
  <si>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</si>
  <si>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</si>
  <si>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</si>
  <si>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</si>
  <si>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</si>
  <si>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</si>
  <si>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</si>
  <si>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</si>
  <si>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</si>
  <si>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</si>
  <si>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</si>
  <si>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</si>
  <si>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</si>
  <si>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</si>
  <si>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</si>
  <si>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</si>
  <si>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</si>
  <si>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</si>
  <si>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</si>
  <si>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</si>
  <si>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</si>
  <si>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</si>
  <si>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</si>
  <si>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</si>
  <si>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</si>
  <si>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</si>
  <si>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</si>
  <si>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</si>
  <si>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</si>
  <si>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</si>
  <si>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</si>
  <si>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</si>
  <si>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</si>
  <si>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</si>
  <si>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</si>
  <si>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</si>
  <si>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</si>
  <si>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</si>
  <si>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</si>
  <si>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</si>
  <si>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</si>
  <si>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</si>
  <si>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</si>
  <si>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</si>
  <si>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</si>
  <si>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</si>
  <si>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</si>
  <si>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</si>
  <si>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</si>
  <si>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</si>
  <si>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</si>
  <si>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</si>
  <si>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</si>
  <si>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</si>
  <si>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</si>
  <si>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</si>
  <si>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</si>
  <si>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</si>
  <si>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</si>
  <si>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</si>
  <si>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</si>
  <si>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</si>
  <si>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</si>
  <si>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</si>
  <si>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</si>
  <si>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</si>
  <si>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</si>
  <si>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</si>
  <si>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</si>
  <si>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</si>
  <si>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</si>
  <si>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</si>
  <si>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</si>
  <si>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</si>
  <si>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</si>
  <si>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</si>
  <si>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</si>
  <si>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</si>
  <si>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</si>
  <si>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</si>
  <si>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</si>
  <si>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</si>
  <si>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</si>
  <si>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</si>
  <si>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</si>
  <si>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</si>
  <si>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</si>
  <si>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</si>
  <si>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</si>
  <si>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</si>
  <si>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</si>
  <si>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</si>
  <si>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</si>
  <si>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</si>
  <si>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</si>
  <si>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</si>
  <si>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</si>
  <si>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</si>
  <si>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</si>
  <si>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</si>
  <si>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</si>
  <si>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</si>
  <si>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</si>
  <si>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</si>
  <si>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</si>
  <si>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</si>
  <si>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</si>
  <si>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</si>
  <si>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</si>
  <si>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</si>
  <si>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</si>
  <si>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</si>
  <si>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</si>
  <si>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</si>
  <si>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</si>
  <si>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</si>
  <si>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</si>
  <si>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</si>
  <si>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</si>
  <si>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</si>
  <si>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</si>
  <si>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</si>
  <si>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</si>
  <si>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</si>
  <si>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</si>
  <si>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</si>
  <si>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</si>
  <si>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</si>
  <si>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</si>
  <si>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</si>
  <si>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</si>
  <si>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</si>
  <si>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</si>
  <si>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</si>
  <si>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</si>
  <si>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</si>
  <si>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</si>
  <si>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</si>
  <si>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</si>
  <si>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</si>
  <si>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</si>
  <si>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</si>
  <si>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</si>
  <si>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</si>
  <si>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</si>
  <si>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</si>
  <si>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</si>
  <si>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</si>
  <si>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</si>
  <si>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</si>
  <si>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</si>
  <si>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</si>
  <si>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</si>
  <si>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</si>
  <si>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</si>
  <si>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</si>
  <si>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</si>
  <si>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</si>
  <si>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</si>
  <si>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</si>
  <si>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</si>
  <si>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</si>
  <si>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</si>
  <si>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</si>
  <si>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</si>
  <si>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</si>
  <si>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</si>
  <si>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</si>
  <si>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</si>
  <si>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</si>
  <si>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</si>
  <si>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</si>
  <si>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</si>
  <si>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</si>
  <si>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</si>
  <si>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</si>
  <si>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</si>
  <si>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</si>
  <si>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</si>
  <si>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</si>
  <si>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</si>
  <si>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</si>
  <si>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</si>
  <si>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</si>
  <si>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</si>
  <si>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</si>
  <si>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</si>
  <si>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</si>
  <si>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</si>
  <si>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</si>
  <si>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</si>
  <si>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</si>
  <si>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</si>
  <si>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</si>
  <si>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</si>
  <si>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</si>
  <si>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</si>
  <si>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</si>
  <si>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</si>
  <si>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</si>
  <si>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</si>
  <si>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</si>
  <si>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</si>
  <si>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</si>
  <si>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</si>
  <si>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</si>
  <si>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</si>
  <si>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</si>
  <si>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</si>
  <si>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</si>
  <si>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</si>
  <si>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</si>
  <si>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</si>
  <si>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</si>
  <si>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</si>
  <si>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</si>
  <si>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</si>
  <si>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</si>
  <si>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</si>
  <si>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</si>
  <si>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</si>
  <si>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</si>
  <si>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</si>
  <si>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</si>
  <si>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</si>
  <si>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</si>
  <si>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</si>
  <si>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</si>
  <si>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</si>
  <si>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</si>
  <si>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</si>
  <si>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</si>
  <si>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</si>
  <si>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</si>
  <si>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</si>
  <si>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</si>
  <si>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</si>
  <si>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</si>
  <si>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</si>
  <si>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</si>
  <si>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</si>
  <si>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</si>
  <si>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</si>
  <si>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</si>
  <si>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</si>
  <si>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</si>
  <si>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</si>
  <si>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</si>
  <si>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</si>
  <si>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</si>
  <si>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</si>
  <si>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</si>
  <si>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</si>
  <si>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</si>
  <si>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</si>
  <si>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</si>
  <si>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</si>
  <si>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</si>
  <si>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</si>
  <si>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</si>
  <si>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</si>
  <si>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</si>
  <si>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</si>
  <si>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</si>
  <si>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</si>
  <si>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</si>
  <si>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</si>
  <si>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</si>
  <si>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</si>
  <si>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</si>
  <si>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</si>
  <si>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</si>
  <si>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</si>
  <si>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</si>
  <si>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</si>
  <si>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</si>
  <si>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</si>
  <si>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</si>
  <si>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</si>
  <si>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</si>
  <si>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</si>
  <si>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</si>
  <si>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</si>
  <si>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</si>
  <si>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</si>
  <si>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</si>
  <si>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</si>
  <si>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</si>
  <si>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</si>
  <si>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</si>
  <si>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</si>
  <si>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</si>
  <si>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</si>
  <si>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</si>
  <si>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</si>
  <si>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</si>
  <si>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</si>
  <si>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</si>
  <si>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</si>
  <si>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</si>
  <si>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</si>
  <si>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</si>
  <si>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</si>
  <si>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</si>
  <si>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</si>
  <si>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</si>
  <si>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</si>
  <si>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</si>
  <si>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</si>
  <si>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</si>
  <si>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</si>
  <si>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</si>
  <si>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</si>
  <si>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</si>
  <si>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</si>
  <si>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</si>
  <si>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</si>
  <si>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</si>
  <si>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</si>
  <si>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</si>
  <si>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</si>
  <si>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</si>
  <si>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</si>
  <si>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</si>
  <si>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</si>
  <si>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</si>
  <si>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</si>
  <si>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</si>
  <si>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</si>
  <si>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</si>
  <si>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</si>
  <si>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</si>
  <si>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</si>
  <si>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</si>
  <si>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</si>
  <si>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</si>
  <si>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</si>
  <si>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</si>
  <si>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</si>
  <si>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</si>
  <si>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</si>
  <si>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</si>
  <si>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</si>
  <si>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</si>
  <si>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</si>
  <si>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</si>
  <si>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</si>
  <si>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</si>
  <si>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</si>
  <si>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</si>
  <si>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</si>
  <si>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</si>
  <si>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</si>
  <si>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</si>
  <si>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</si>
  <si>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</si>
  <si>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</si>
  <si>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</si>
  <si>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</si>
  <si>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</si>
  <si>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</si>
  <si>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</si>
  <si>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</si>
  <si>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</si>
  <si>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</si>
  <si>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</si>
  <si>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</si>
  <si>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</si>
  <si>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</si>
  <si>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</si>
  <si>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</si>
  <si>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</si>
  <si>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</si>
  <si>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</si>
  <si>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</si>
  <si>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</si>
  <si>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</si>
  <si>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</si>
  <si>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</si>
  <si>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</si>
  <si>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</si>
  <si>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</si>
  <si>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</si>
  <si>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</si>
  <si>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</si>
  <si>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</si>
  <si>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</si>
  <si>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</si>
  <si>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</si>
  <si>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</si>
  <si>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</si>
  <si>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</si>
  <si>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</si>
  <si>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</si>
  <si>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</si>
  <si>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</si>
  <si>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</si>
  <si>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</si>
  <si>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</si>
  <si>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</si>
  <si>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</si>
  <si>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</si>
  <si>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</si>
  <si>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</si>
  <si>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</si>
  <si>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</si>
  <si>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</si>
  <si>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</si>
  <si>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</si>
  <si>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</si>
  <si>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</si>
  <si>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</si>
  <si>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</si>
  <si>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</si>
  <si>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</si>
  <si>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</si>
  <si>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</si>
  <si>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</si>
  <si>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</si>
  <si>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</si>
  <si>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</si>
  <si>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</si>
  <si>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</si>
  <si>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</si>
  <si>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</si>
  <si>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</si>
  <si>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</si>
  <si>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</si>
  <si>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</si>
  <si>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</si>
  <si>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</si>
  <si>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</si>
  <si>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</si>
  <si>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</si>
  <si>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</si>
  <si>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</si>
  <si>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</si>
  <si>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</si>
  <si>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</si>
  <si>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</si>
  <si>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</si>
  <si>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</si>
  <si>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</si>
  <si>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</si>
  <si>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</si>
  <si>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</si>
  <si>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</si>
  <si>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</si>
  <si>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</si>
  <si>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</si>
  <si>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</si>
  <si>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</si>
  <si>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</si>
  <si>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</si>
  <si>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</si>
  <si>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</si>
  <si>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</si>
  <si>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</si>
  <si>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</si>
  <si>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</si>
  <si>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</si>
  <si>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</si>
  <si>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</si>
  <si>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</si>
  <si>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</si>
  <si>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</si>
  <si>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</si>
  <si>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</si>
  <si>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</si>
  <si>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</si>
  <si>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</si>
  <si>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</si>
  <si>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</si>
  <si>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</si>
  <si>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</si>
  <si>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</si>
  <si>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</si>
  <si>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</si>
  <si>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</si>
  <si>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</si>
  <si>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</si>
  <si>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</si>
  <si>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</si>
  <si>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</si>
  <si>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</si>
  <si>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</si>
  <si>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</si>
  <si>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</si>
  <si>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</si>
  <si>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</si>
  <si>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</si>
  <si>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</si>
  <si>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</si>
  <si>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</si>
  <si>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</si>
  <si>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</si>
  <si>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</si>
  <si>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</si>
  <si>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</si>
  <si>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</si>
  <si>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</si>
  <si>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</si>
  <si>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</si>
  <si>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</si>
  <si>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</si>
  <si>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</si>
  <si>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</si>
  <si>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</si>
  <si>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</si>
  <si>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</si>
  <si>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</si>
  <si>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</si>
  <si>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</si>
  <si>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</si>
  <si>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</si>
  <si>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</si>
  <si>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</si>
  <si>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</si>
  <si>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</si>
  <si>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</si>
  <si>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</si>
  <si>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</si>
  <si>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</si>
  <si>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</si>
  <si>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</si>
  <si>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</si>
  <si>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</si>
  <si>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</si>
  <si>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</si>
  <si>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</si>
  <si>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</si>
  <si>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</si>
  <si>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</si>
  <si>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</si>
  <si>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</si>
  <si>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</si>
  <si>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</si>
  <si>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</si>
  <si>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</si>
  <si>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</si>
  <si>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</si>
  <si>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</si>
  <si>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</si>
  <si>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</si>
  <si>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</si>
  <si>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</si>
  <si>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</si>
  <si>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</si>
  <si>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</si>
  <si>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</si>
  <si>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</si>
  <si>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</si>
  <si>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</si>
  <si>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</si>
  <si>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</si>
  <si>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</si>
  <si>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</si>
  <si>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</si>
  <si>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</si>
  <si>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</si>
  <si>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</si>
  <si>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</si>
  <si>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</si>
  <si>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</si>
  <si>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</si>
  <si>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</si>
  <si>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</si>
  <si>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</si>
  <si>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</si>
  <si>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</si>
  <si>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</si>
  <si>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</si>
  <si>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</si>
  <si>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</si>
  <si>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</si>
  <si>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</si>
  <si>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</si>
  <si>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</si>
  <si>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</si>
  <si>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</si>
  <si>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</si>
  <si>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</si>
  <si>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</si>
  <si>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</si>
  <si>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</si>
  <si>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</si>
  <si>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</si>
  <si>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</si>
  <si>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</si>
  <si>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</si>
  <si>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</si>
  <si>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</si>
  <si>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</si>
  <si>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</si>
  <si>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</si>
  <si>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</si>
  <si>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</si>
  <si>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</si>
  <si>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</si>
  <si>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</si>
  <si>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</si>
  <si>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</si>
  <si>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</si>
  <si>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</si>
  <si>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</si>
  <si>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</si>
  <si>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</si>
  <si>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</si>
  <si>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</si>
  <si>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</si>
  <si>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</si>
  <si>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</si>
  <si>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</si>
  <si>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</si>
  <si>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</si>
  <si>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</si>
  <si>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</si>
  <si>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</si>
  <si>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</si>
  <si>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</si>
  <si>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</si>
  <si>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</si>
  <si>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</si>
  <si>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</si>
  <si>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</si>
  <si>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</si>
  <si>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</si>
  <si>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</si>
  <si>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</si>
  <si>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</si>
  <si>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</si>
  <si>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</si>
  <si>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</si>
  <si>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</si>
  <si>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</si>
  <si>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</si>
  <si>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</si>
  <si>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</si>
  <si>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</si>
  <si>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</si>
  <si>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</si>
  <si>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</si>
  <si>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</si>
  <si>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</si>
  <si>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</si>
  <si>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</si>
  <si>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</si>
  <si>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</si>
  <si>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</si>
  <si>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</si>
  <si>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</si>
  <si>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</si>
  <si>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</si>
  <si>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</si>
  <si>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</si>
  <si>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</si>
  <si>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</si>
  <si>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</si>
  <si>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</si>
  <si>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</si>
  <si>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</si>
  <si>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</si>
  <si>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</si>
  <si>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</si>
  <si>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</si>
  <si>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</si>
  <si>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</si>
  <si>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</si>
  <si>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</si>
  <si>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</si>
  <si>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</si>
  <si>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</si>
  <si>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</si>
  <si>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</si>
  <si>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</si>
  <si>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</si>
  <si>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</si>
  <si>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</si>
  <si>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</si>
  <si>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</si>
  <si>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</si>
  <si>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</si>
  <si>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</si>
  <si>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</si>
  <si>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</si>
  <si>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</si>
  <si>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</si>
  <si>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</si>
  <si>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</si>
  <si>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</si>
  <si>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</si>
  <si>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</si>
  <si>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</si>
  <si>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</si>
  <si>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</si>
  <si>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</si>
  <si>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</si>
  <si>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</si>
  <si>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</si>
  <si>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</si>
  <si>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</si>
  <si>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</si>
  <si>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</si>
  <si>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</si>
  <si>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</si>
  <si>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</si>
  <si>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</si>
  <si>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</si>
  <si>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</si>
  <si>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</si>
  <si>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</si>
  <si>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</si>
  <si>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</si>
  <si>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</si>
  <si>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</si>
  <si>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</si>
  <si>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</si>
  <si>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</si>
  <si>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</si>
  <si>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</si>
  <si>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</si>
  <si>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</si>
  <si>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</si>
  <si>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</si>
  <si>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</si>
  <si>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</si>
  <si>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</si>
  <si>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</si>
  <si>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</si>
  <si>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</si>
  <si>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</si>
  <si>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</si>
  <si>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</si>
  <si>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</si>
  <si>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</si>
  <si>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</si>
  <si>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</si>
  <si>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</si>
  <si>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</si>
  <si>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</si>
  <si>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</si>
  <si>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</si>
  <si>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</si>
  <si>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</si>
  <si>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</si>
  <si>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</si>
  <si>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</si>
  <si>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</si>
  <si>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</si>
  <si>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</si>
  <si>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</si>
  <si>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</si>
  <si>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</si>
  <si>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</si>
  <si>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</si>
  <si>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</si>
  <si>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</si>
  <si>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</si>
  <si>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</si>
  <si>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</si>
  <si>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</si>
  <si>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</si>
  <si>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</si>
  <si>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</si>
  <si>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</si>
  <si>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</si>
  <si>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</si>
  <si>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</si>
  <si>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</si>
  <si>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</si>
  <si>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</si>
  <si>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</si>
  <si>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</si>
  <si>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</si>
  <si>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</si>
  <si>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</si>
  <si>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</si>
  <si>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</si>
  <si>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</si>
  <si>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</si>
  <si>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</si>
  <si>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</si>
  <si>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</si>
  <si>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</si>
  <si>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</si>
  <si>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</si>
  <si>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</si>
  <si>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</si>
  <si>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</si>
  <si>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</si>
  <si>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</si>
  <si>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</si>
  <si>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</si>
  <si>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</si>
  <si>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</si>
  <si>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</si>
  <si>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</si>
  <si>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</si>
  <si>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</si>
  <si>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</si>
  <si>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</si>
  <si>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</si>
  <si>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</si>
  <si>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</si>
  <si>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</si>
  <si>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</si>
  <si>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</si>
  <si>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</si>
  <si>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</si>
  <si>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</si>
  <si>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</si>
  <si>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</si>
  <si>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</si>
  <si>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</si>
  <si>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</si>
  <si>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</si>
  <si>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</si>
  <si>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</si>
  <si>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</si>
  <si>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</si>
  <si>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</si>
  <si>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</si>
  <si>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</si>
  <si>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</si>
  <si>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</si>
  <si>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</si>
  <si>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</si>
  <si>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</si>
  <si>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</si>
  <si>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</si>
  <si>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</si>
  <si>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</si>
  <si>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</si>
  <si>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</si>
  <si>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</si>
  <si>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</si>
  <si>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</si>
  <si>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</si>
  <si>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</si>
  <si>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</si>
  <si>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</si>
  <si>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</si>
  <si>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</si>
  <si>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</si>
  <si>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</si>
  <si>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</si>
  <si>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</si>
  <si>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</si>
  <si>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</si>
  <si>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</si>
  <si>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</si>
  <si>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</si>
  <si>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</si>
  <si>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</si>
  <si>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</si>
  <si>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</si>
  <si>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</si>
  <si>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</si>
  <si>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</si>
  <si>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</si>
  <si>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</si>
  <si>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</si>
  <si>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</si>
  <si>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</si>
  <si>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</si>
  <si>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</si>
  <si>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</si>
  <si>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</si>
  <si>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</si>
  <si>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</si>
  <si>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</si>
  <si>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</si>
  <si>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</si>
  <si>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</si>
  <si>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</si>
  <si>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</si>
  <si>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</si>
  <si>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</si>
  <si>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</si>
  <si>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</si>
  <si>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</si>
  <si>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</si>
  <si>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</si>
  <si>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</si>
  <si>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</si>
  <si>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</si>
  <si>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</si>
  <si>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</si>
  <si>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</si>
  <si>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</si>
  <si>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</si>
  <si>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</si>
  <si>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</si>
  <si>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</si>
  <si>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</si>
  <si>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</si>
  <si>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</si>
  <si>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</si>
  <si>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</si>
  <si>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</si>
  <si>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</si>
  <si>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</si>
  <si>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</si>
  <si>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</si>
  <si>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</si>
  <si>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</si>
  <si>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</si>
  <si>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</si>
  <si>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</si>
  <si>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</si>
  <si>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</si>
  <si>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</si>
  <si>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</si>
  <si>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</si>
  <si>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</si>
  <si>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</si>
  <si>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</si>
  <si>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</si>
  <si>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</si>
  <si>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</si>
  <si>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</si>
  <si>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</si>
  <si>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</si>
  <si>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</si>
  <si>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</si>
  <si>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</si>
  <si>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</si>
  <si>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</si>
  <si>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</si>
  <si>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</si>
  <si>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</si>
  <si>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</si>
  <si>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</si>
  <si>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</si>
  <si>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</si>
  <si>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</si>
  <si>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</si>
  <si>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</si>
  <si>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</si>
  <si>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</si>
  <si>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</si>
  <si>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</si>
  <si>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</si>
  <si>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</si>
  <si>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</si>
  <si>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</si>
  <si>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</si>
  <si>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</si>
  <si>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</si>
  <si>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</si>
  <si>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</si>
  <si>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</si>
  <si>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</si>
  <si>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</si>
  <si>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</si>
  <si>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</si>
  <si>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</si>
  <si>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</si>
  <si>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</si>
  <si>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</si>
  <si>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</si>
  <si>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</si>
  <si>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</si>
  <si>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</si>
  <si>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</si>
  <si>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</si>
  <si>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</si>
  <si>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</si>
  <si>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</si>
  <si>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</si>
  <si>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</si>
  <si>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</si>
  <si>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</si>
  <si>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</si>
  <si>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</si>
  <si>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</si>
  <si>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</si>
  <si>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</si>
  <si>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</si>
  <si>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</si>
  <si>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</si>
  <si>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</si>
  <si>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</si>
  <si>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</si>
  <si>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</si>
  <si>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</si>
  <si>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</si>
  <si>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</si>
  <si>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</si>
  <si>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</si>
  <si>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</si>
  <si>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</si>
  <si>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</si>
  <si>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</si>
  <si>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</si>
  <si>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</si>
  <si>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</si>
  <si>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</si>
  <si>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</si>
  <si>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</si>
  <si>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</si>
  <si>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</si>
  <si>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</si>
  <si>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</si>
  <si>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</si>
  <si>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</si>
  <si>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</si>
  <si>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</si>
  <si>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</si>
  <si>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</si>
  <si>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</si>
  <si>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</si>
  <si>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</si>
  <si>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</si>
  <si>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</si>
  <si>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</si>
  <si>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</si>
  <si>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</si>
  <si>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</si>
  <si>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</si>
  <si>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</si>
  <si>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</si>
  <si>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</si>
  <si>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</si>
  <si>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</si>
  <si>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</si>
  <si>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</si>
  <si>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</si>
  <si>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</si>
  <si>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</si>
  <si>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</si>
  <si>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</si>
  <si>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</si>
  <si>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</si>
  <si>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</si>
  <si>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</si>
  <si>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</si>
  <si>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</si>
  <si>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</si>
  <si>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</si>
  <si>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</si>
  <si>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</si>
  <si>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</si>
  <si>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</si>
  <si>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</si>
  <si>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</si>
  <si>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</si>
  <si>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</si>
  <si>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</si>
  <si>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</si>
  <si>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</si>
  <si>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</si>
  <si>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</si>
  <si>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</si>
  <si>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</si>
  <si>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</si>
  <si>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</si>
  <si>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</si>
  <si>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</si>
  <si>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</si>
  <si>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</si>
  <si>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</si>
  <si>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</si>
  <si>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</si>
  <si>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</si>
  <si>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</si>
  <si>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</si>
  <si>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</si>
  <si>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</si>
  <si>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</si>
  <si>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</si>
  <si>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</si>
  <si>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</si>
  <si>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</si>
  <si>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</si>
  <si>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</si>
  <si>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</si>
  <si>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</si>
  <si>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</si>
  <si>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</si>
  <si>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</si>
  <si>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</si>
  <si>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</si>
  <si>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</si>
  <si>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</si>
  <si>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</si>
  <si>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</si>
  <si>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</si>
  <si>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</si>
  <si>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</si>
  <si>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</si>
  <si>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</si>
  <si>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</si>
  <si>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</si>
  <si>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</si>
  <si>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</si>
  <si>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</si>
  <si>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</si>
  <si>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</si>
  <si>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</si>
  <si>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</si>
  <si>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</si>
  <si>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</si>
  <si>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</si>
  <si>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</si>
  <si>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</si>
  <si>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</si>
  <si>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</si>
  <si>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</si>
  <si>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</si>
  <si>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</si>
  <si>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</si>
  <si>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</si>
  <si>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</si>
  <si>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</si>
  <si>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</si>
  <si>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</si>
  <si>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</si>
  <si>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</si>
  <si>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</si>
  <si>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</si>
  <si>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</si>
  <si>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</si>
  <si>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</si>
  <si>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</si>
  <si>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</si>
  <si>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</si>
  <si>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</si>
  <si>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</si>
  <si>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</si>
  <si>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</si>
  <si>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</si>
  <si>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</si>
  <si>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</si>
  <si>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</si>
  <si>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</si>
  <si>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</si>
  <si>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</si>
  <si>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</si>
  <si>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</si>
  <si>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</si>
  <si>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</si>
  <si>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</si>
  <si>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</si>
  <si>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</si>
  <si>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</si>
  <si>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</si>
  <si>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</si>
  <si>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</si>
  <si>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</si>
  <si>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</si>
  <si>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</si>
  <si>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</si>
  <si>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</si>
  <si>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</si>
  <si>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</si>
  <si>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</si>
  <si>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</si>
  <si>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</si>
  <si>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</si>
  <si>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</si>
  <si>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</si>
  <si>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</si>
  <si>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</si>
  <si>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</si>
  <si>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</si>
  <si>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</si>
  <si>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</si>
  <si>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</si>
  <si>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</si>
  <si>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</si>
  <si>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</si>
  <si>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</si>
  <si>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</si>
  <si>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</si>
  <si>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</si>
  <si>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</si>
  <si>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</si>
  <si>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</si>
  <si>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</si>
  <si>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</si>
  <si>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</si>
  <si>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</si>
  <si>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</si>
  <si>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</si>
  <si>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</si>
  <si>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</si>
  <si>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</si>
  <si>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</si>
  <si>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</si>
  <si>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</si>
  <si>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</si>
  <si>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</si>
  <si>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</si>
  <si>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</si>
  <si>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</si>
  <si>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</si>
  <si>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</si>
  <si>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</si>
  <si>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</si>
  <si>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</si>
  <si>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</si>
  <si>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</si>
  <si>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</si>
  <si>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</si>
  <si>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</si>
  <si>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</si>
  <si>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</si>
  <si>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</si>
  <si>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</si>
  <si>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</si>
  <si>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</si>
  <si>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</si>
  <si>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</si>
  <si>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</si>
  <si>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</si>
  <si>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</si>
  <si>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</si>
  <si>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</si>
  <si>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</si>
  <si>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</si>
  <si>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</si>
  <si>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</si>
  <si>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</si>
  <si>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</si>
  <si>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</si>
  <si>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</si>
  <si>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</si>
  <si>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</si>
  <si>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</si>
  <si>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</si>
  <si>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</si>
  <si>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</si>
  <si>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</si>
  <si>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</si>
  <si>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</si>
  <si>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</si>
  <si>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</si>
  <si>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</si>
  <si>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</si>
  <si>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</si>
  <si>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</si>
  <si>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</si>
  <si>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</si>
  <si>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</si>
  <si>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</si>
  <si>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</si>
  <si>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</si>
  <si>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</si>
  <si>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</si>
  <si>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</si>
  <si>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</si>
  <si>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</si>
  <si>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</si>
  <si>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</si>
  <si>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</si>
  <si>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</si>
  <si>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</si>
  <si>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</si>
  <si>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</si>
  <si>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</si>
  <si>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</si>
  <si>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</si>
  <si>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</si>
  <si>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</si>
  <si>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</si>
  <si>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</si>
  <si>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</si>
  <si>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</si>
  <si>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</si>
  <si>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</si>
  <si>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</si>
  <si>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</si>
  <si>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</si>
  <si>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</si>
  <si>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</si>
  <si>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</si>
  <si>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</si>
  <si>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</si>
  <si>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</si>
  <si>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</si>
  <si>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</si>
  <si>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</si>
  <si>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</si>
  <si>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</si>
  <si>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</si>
  <si>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</si>
  <si>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</si>
  <si>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</si>
  <si>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</si>
  <si>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</si>
  <si>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</si>
  <si>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</si>
  <si>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</si>
  <si>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</si>
  <si>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</si>
  <si>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</si>
  <si>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</si>
  <si>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</si>
  <si>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</si>
  <si>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</si>
  <si>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</si>
  <si>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</si>
  <si>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</si>
  <si>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</si>
  <si>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</si>
  <si>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</si>
  <si>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</si>
  <si>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</si>
  <si>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</si>
  <si>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</si>
  <si>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</si>
  <si>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</si>
  <si>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</si>
  <si>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</si>
  <si>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</si>
  <si>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</si>
  <si>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</si>
  <si>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</si>
  <si>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</si>
  <si>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</si>
  <si>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</si>
  <si>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</si>
  <si>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</si>
  <si>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</si>
  <si>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</si>
  <si>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</si>
  <si>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</si>
  <si>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</si>
  <si>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</si>
  <si>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</si>
  <si>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</si>
  <si>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</si>
  <si>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</si>
  <si>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</si>
  <si>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</si>
  <si>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</si>
  <si>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</si>
  <si>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</si>
  <si>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</si>
  <si>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</si>
  <si>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</si>
  <si>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</si>
  <si>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</si>
  <si>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</si>
  <si>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</si>
  <si>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</si>
  <si>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</si>
  <si>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</si>
  <si>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</si>
  <si>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</si>
  <si>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</si>
  <si>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</si>
  <si>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</si>
  <si>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</si>
  <si>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</si>
  <si>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</si>
  <si>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</si>
  <si>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</si>
  <si>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</si>
  <si>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</si>
  <si>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</si>
  <si>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</si>
  <si>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</si>
  <si>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</si>
  <si>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</si>
  <si>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</si>
  <si>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</si>
  <si>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</si>
  <si>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</si>
  <si>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</si>
  <si>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</si>
  <si>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</si>
  <si>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</si>
  <si>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</si>
  <si>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</si>
  <si>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</si>
  <si>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</si>
  <si>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</si>
  <si>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</si>
  <si>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</si>
  <si>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</si>
  <si>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</si>
  <si>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</si>
  <si>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</si>
  <si>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</si>
  <si>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</si>
  <si>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</si>
  <si>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</si>
  <si>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</si>
  <si>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</si>
  <si>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</si>
  <si>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</si>
  <si>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</si>
  <si>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</si>
  <si>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</si>
  <si>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</si>
  <si>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</si>
  <si>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</si>
  <si>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</si>
  <si>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</si>
  <si>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</si>
  <si>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</si>
  <si>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</si>
  <si>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</si>
  <si>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</si>
  <si>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</si>
  <si>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</si>
  <si>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</si>
  <si>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</si>
  <si>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</si>
  <si>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</si>
  <si>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</si>
  <si>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</si>
  <si>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</si>
  <si>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</si>
  <si>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</si>
  <si>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</si>
  <si>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</si>
  <si>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</si>
  <si>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</si>
  <si>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</si>
  <si>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</si>
  <si>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</si>
  <si>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</si>
  <si>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</si>
  <si>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</si>
  <si>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</si>
  <si>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</si>
  <si>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</si>
  <si>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</si>
  <si>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</si>
  <si>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</si>
  <si>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</si>
  <si>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</si>
  <si>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</si>
  <si>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</si>
  <si>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</si>
  <si>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</si>
  <si>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</si>
  <si>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</si>
  <si>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</si>
  <si>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</si>
  <si>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</si>
  <si>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</si>
  <si>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</si>
  <si>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</si>
  <si>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</si>
  <si>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</si>
  <si>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</si>
  <si>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</si>
  <si>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</si>
  <si>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</si>
  <si>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</si>
  <si>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</si>
  <si>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</si>
  <si>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</si>
  <si>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</si>
  <si>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</si>
  <si>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</si>
  <si>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</si>
  <si>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</si>
  <si>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</si>
  <si>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</si>
  <si>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</si>
  <si>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</si>
  <si>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</si>
  <si>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</si>
  <si>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</si>
  <si>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</si>
  <si>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</si>
  <si>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</si>
  <si>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</si>
  <si>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</si>
  <si>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</si>
  <si>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</si>
  <si>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</si>
  <si>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</si>
  <si>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</si>
  <si>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</si>
  <si>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</si>
  <si>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</si>
  <si>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</si>
  <si>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</si>
  <si>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</si>
  <si>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</si>
  <si>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</si>
  <si>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</si>
  <si>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</si>
  <si>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</si>
  <si>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</si>
  <si>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</si>
  <si>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</si>
  <si>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</si>
  <si>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</si>
  <si>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</si>
  <si>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</si>
  <si>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</si>
  <si>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</si>
  <si>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</si>
  <si>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</si>
  <si>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</si>
  <si>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</si>
  <si>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</si>
  <si>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</si>
  <si>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</si>
  <si>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</si>
  <si>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</si>
  <si>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</si>
  <si>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</si>
  <si>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</si>
  <si>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</si>
  <si>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</si>
  <si>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</si>
  <si>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</si>
  <si>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</si>
  <si>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</si>
  <si>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</si>
  <si>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</si>
  <si>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</si>
  <si>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</si>
  <si>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</si>
  <si>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</si>
  <si>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</si>
  <si>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</si>
  <si>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</si>
  <si>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</si>
  <si>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</si>
  <si>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</si>
  <si>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</si>
  <si>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</si>
  <si>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</si>
  <si>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</si>
  <si>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</si>
  <si>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</si>
  <si>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</si>
  <si>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</si>
  <si>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</si>
  <si>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</si>
  <si>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</si>
  <si>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</si>
  <si>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</si>
  <si>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</si>
  <si>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</si>
  <si>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</si>
  <si>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</si>
  <si>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</si>
  <si>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</si>
  <si>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</si>
  <si>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</si>
  <si>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</si>
  <si>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</si>
  <si>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</si>
  <si>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</si>
  <si>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</si>
  <si>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</si>
  <si>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</si>
  <si>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</si>
  <si>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</si>
  <si>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</si>
  <si>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</si>
  <si>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</si>
  <si>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</si>
  <si>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</si>
  <si>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</si>
  <si>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</si>
  <si>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</si>
  <si>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</si>
  <si>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</si>
  <si>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</si>
  <si>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</si>
  <si>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</si>
  <si>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</si>
  <si>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</si>
  <si>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</si>
  <si>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</si>
  <si>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</si>
  <si>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</si>
  <si>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</si>
  <si>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</si>
  <si>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</si>
  <si>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</si>
  <si>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</si>
  <si>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</si>
  <si>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</si>
  <si>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</si>
  <si>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</si>
  <si>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</si>
  <si>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</si>
  <si>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</si>
  <si>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</si>
  <si>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</si>
  <si>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</si>
  <si>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</si>
  <si>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</si>
  <si>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</si>
  <si>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</si>
  <si>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</si>
  <si>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</si>
  <si>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</si>
  <si>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</si>
  <si>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</si>
  <si>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</si>
  <si>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</si>
  <si>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</si>
  <si>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</si>
  <si>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</si>
  <si>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</si>
  <si>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</si>
  <si>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</si>
  <si>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</si>
  <si>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</si>
  <si>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</si>
  <si>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</si>
  <si>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</si>
  <si>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</si>
  <si>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</si>
  <si>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</si>
  <si>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</si>
  <si>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</si>
  <si>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</si>
  <si>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</si>
  <si>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</si>
  <si>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</si>
  <si>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</si>
  <si>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</si>
  <si>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</si>
  <si>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</si>
  <si>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</si>
  <si>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</si>
  <si>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</si>
  <si>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</si>
  <si>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</si>
  <si>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</si>
  <si>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</si>
  <si>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</si>
  <si>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</si>
  <si>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</si>
  <si>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</si>
  <si>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</si>
  <si>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</si>
  <si>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</si>
  <si>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</si>
  <si>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</si>
  <si>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</si>
  <si>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</si>
  <si>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</si>
  <si>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</si>
  <si>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</si>
  <si>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</si>
  <si>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</si>
  <si>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</si>
  <si>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</si>
  <si>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</si>
  <si>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</si>
  <si>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</si>
  <si>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</si>
  <si>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</si>
  <si>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</si>
  <si>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</si>
  <si>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</si>
  <si>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</si>
  <si>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</si>
  <si>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</si>
  <si>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</si>
  <si>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</si>
  <si>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</si>
  <si>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</si>
  <si>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</si>
  <si>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</si>
  <si>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</si>
  <si>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</si>
  <si>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</si>
  <si>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</si>
  <si>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</si>
  <si>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</si>
  <si>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</si>
  <si>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</si>
  <si>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</si>
  <si>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</si>
  <si>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</si>
  <si>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</si>
  <si>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</si>
  <si>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</si>
  <si>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</si>
  <si>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</si>
  <si>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</si>
  <si>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</si>
  <si>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</si>
  <si>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</si>
  <si>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</si>
  <si>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</si>
  <si>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</si>
  <si>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</si>
  <si>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</si>
  <si>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</si>
  <si>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</si>
  <si>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</si>
  <si>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</si>
  <si>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</si>
  <si>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</si>
  <si>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</si>
  <si>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</si>
  <si>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</si>
  <si>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</si>
  <si>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</si>
  <si>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</si>
  <si>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</si>
  <si>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</si>
  <si>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</si>
  <si>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</si>
  <si>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</si>
  <si>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</si>
  <si>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</si>
  <si>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</si>
  <si>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</si>
  <si>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</si>
  <si>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</si>
  <si>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</si>
  <si>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</si>
  <si>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</si>
  <si>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</si>
  <si>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</si>
  <si>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</si>
  <si>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</si>
  <si>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</si>
  <si>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</si>
  <si>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</si>
  <si>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</si>
  <si>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</si>
  <si>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</si>
  <si>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</si>
  <si>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</si>
  <si>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</si>
  <si>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</si>
  <si>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</si>
  <si>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</si>
  <si>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</si>
  <si>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</si>
  <si>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</si>
  <si>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</si>
  <si>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</si>
  <si>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</si>
  <si>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</si>
  <si>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</si>
  <si>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</si>
  <si>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</si>
  <si>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</si>
  <si>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</si>
  <si>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</si>
  <si>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</si>
  <si>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</si>
  <si>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</si>
  <si>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</si>
  <si>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</si>
  <si>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</si>
  <si>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</si>
  <si>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</si>
  <si>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</si>
  <si>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</si>
  <si>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</si>
  <si>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</si>
  <si>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</si>
  <si>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</si>
  <si>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</si>
  <si>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</si>
  <si>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</si>
  <si>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</si>
  <si>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</si>
  <si>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</si>
  <si>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</si>
  <si>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</si>
  <si>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</si>
  <si>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</si>
  <si>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</si>
  <si>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</si>
  <si>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</si>
  <si>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</si>
  <si>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</si>
  <si>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</si>
  <si>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</si>
  <si>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</si>
  <si>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</si>
  <si>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</si>
  <si>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</si>
  <si>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</si>
  <si>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</si>
  <si>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</si>
  <si>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</si>
  <si>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</si>
  <si>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</si>
  <si>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</si>
  <si>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</si>
  <si>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</si>
  <si>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</si>
  <si>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</si>
  <si>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</si>
  <si>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</si>
  <si>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</si>
  <si>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</si>
  <si>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</si>
  <si>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</si>
  <si>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</si>
  <si>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</si>
  <si>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</si>
  <si>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</si>
  <si>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</si>
  <si>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</si>
  <si>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</si>
  <si>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</si>
  <si>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</si>
  <si>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</si>
  <si>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</si>
  <si>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</si>
  <si>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</si>
  <si>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</si>
  <si>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</si>
  <si>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</si>
  <si>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</si>
  <si>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</si>
  <si>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</si>
  <si>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</si>
  <si>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</si>
  <si>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</si>
  <si>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</si>
  <si>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</si>
  <si>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</si>
  <si>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</si>
  <si>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</si>
  <si>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</si>
  <si>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</si>
  <si>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</si>
  <si>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</si>
  <si>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</si>
  <si>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</si>
  <si>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</si>
  <si>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</si>
  <si>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</si>
  <si>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</si>
  <si>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</si>
  <si>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</si>
  <si>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</si>
  <si>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</si>
  <si>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</si>
  <si>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</si>
  <si>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</si>
  <si>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</si>
  <si>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</si>
  <si>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</si>
  <si>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</si>
  <si>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</si>
  <si>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</si>
  <si>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</si>
  <si>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</si>
  <si>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</si>
  <si>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</si>
  <si>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</si>
  <si>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</si>
  <si>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</si>
  <si>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</si>
  <si>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</si>
  <si>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</si>
  <si>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</si>
  <si>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</si>
  <si>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</si>
  <si>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</si>
  <si>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</si>
  <si>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</si>
  <si>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</si>
  <si>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</si>
  <si>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</si>
  <si>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</si>
  <si>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</si>
  <si>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</si>
  <si>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</si>
  <si>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</si>
  <si>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</si>
  <si>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</si>
  <si>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</si>
  <si>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</si>
  <si>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</si>
  <si>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</si>
  <si>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</si>
  <si>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</si>
  <si>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</si>
  <si>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</si>
  <si>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</si>
  <si>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</si>
  <si>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</si>
  <si>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</si>
  <si>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</si>
  <si>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</si>
  <si>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</si>
  <si>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</si>
  <si>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</si>
  <si>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</si>
  <si>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</si>
  <si>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</si>
  <si>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</si>
  <si>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</si>
  <si>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</si>
  <si>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</si>
  <si>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</si>
  <si>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</si>
  <si>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</si>
  <si>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</si>
  <si>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</si>
  <si>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</si>
  <si>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</si>
  <si>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</si>
  <si>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</si>
  <si>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</si>
  <si>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</si>
  <si>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</si>
  <si>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</si>
  <si>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</si>
  <si>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</si>
  <si>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</si>
  <si>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</si>
  <si>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</si>
  <si>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</si>
  <si>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</si>
  <si>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</si>
  <si>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</si>
  <si>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</si>
  <si>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</si>
  <si>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</si>
  <si>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</si>
  <si>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</si>
  <si>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</si>
  <si>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</si>
  <si>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</si>
  <si>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</si>
  <si>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</si>
  <si>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</si>
  <si>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</si>
  <si>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</si>
  <si>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</si>
  <si>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</si>
  <si>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</si>
  <si>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</si>
  <si>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</si>
  <si>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</si>
  <si>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</si>
  <si>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</si>
  <si>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</si>
  <si>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</si>
  <si>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</si>
  <si>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</si>
  <si>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</si>
  <si>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</si>
  <si>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</si>
  <si>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</si>
  <si>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</si>
  <si>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</si>
  <si>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</si>
  <si>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</si>
  <si>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</si>
  <si>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</si>
  <si>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</si>
  <si>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</si>
  <si>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</si>
  <si>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</si>
  <si>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</si>
  <si>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</si>
  <si>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</si>
  <si>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</si>
  <si>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</si>
  <si>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</si>
  <si>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</si>
  <si>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</si>
  <si>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</si>
  <si>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</si>
  <si>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</si>
  <si>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</si>
  <si>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</si>
  <si>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</si>
  <si>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</si>
  <si>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</si>
  <si>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</si>
  <si>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</si>
  <si>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</si>
  <si>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</si>
  <si>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</si>
  <si>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</si>
  <si>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</si>
  <si>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</si>
  <si>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</si>
  <si>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</si>
  <si>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</si>
  <si>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</si>
  <si>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</si>
  <si>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</si>
  <si>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</si>
  <si>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</si>
  <si>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</si>
  <si>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</si>
  <si>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</si>
  <si>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</si>
  <si>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</si>
  <si>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</si>
  <si>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</si>
  <si>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</si>
  <si>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</si>
  <si>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</si>
  <si>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</si>
  <si>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</si>
  <si>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</si>
  <si>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</si>
  <si>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</si>
  <si>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</si>
  <si>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</si>
  <si>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</si>
  <si>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</si>
  <si>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</si>
  <si>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</si>
  <si>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</si>
  <si>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</si>
  <si>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</si>
  <si>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</si>
  <si>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</si>
  <si>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</si>
  <si>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</si>
  <si>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</si>
  <si>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</si>
  <si>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</si>
  <si>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</si>
  <si>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</si>
  <si>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</si>
  <si>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</si>
  <si>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</si>
  <si>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</si>
  <si>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</si>
  <si>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</si>
  <si>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</si>
  <si>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</si>
  <si>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</si>
  <si>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</si>
  <si>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</si>
  <si>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</si>
  <si>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</si>
  <si>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</si>
  <si>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</si>
  <si>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</si>
  <si>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</si>
  <si>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</si>
  <si>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</si>
  <si>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</si>
  <si>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</si>
  <si>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</si>
  <si>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</si>
  <si>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</si>
  <si>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</si>
  <si>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</si>
  <si>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</si>
  <si>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</si>
  <si>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</si>
  <si>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</si>
  <si>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</si>
  <si>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</si>
  <si>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</si>
  <si>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</si>
  <si>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</si>
  <si>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</si>
  <si>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</si>
  <si>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</si>
  <si>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</si>
  <si>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</si>
  <si>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</si>
  <si>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</si>
  <si>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</si>
  <si>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</si>
  <si>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</si>
  <si>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</si>
  <si>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</si>
  <si>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</si>
  <si>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</si>
  <si>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</si>
  <si>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</si>
  <si>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</si>
  <si>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</si>
  <si>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</si>
  <si>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</si>
  <si>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</si>
  <si>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</si>
  <si>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</si>
  <si>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</si>
  <si>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</si>
  <si>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</si>
  <si>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</si>
  <si>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</si>
  <si>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</si>
  <si>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</si>
  <si>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</si>
  <si>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</si>
  <si>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</si>
  <si>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</si>
  <si>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</si>
  <si>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</si>
  <si>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</si>
  <si>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</si>
  <si>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</si>
  <si>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</si>
  <si>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</si>
  <si>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</si>
  <si>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</si>
  <si>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</si>
  <si>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</si>
  <si>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</si>
  <si>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</si>
  <si>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</si>
  <si>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</si>
  <si>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</si>
  <si>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</si>
  <si>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</si>
  <si>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</si>
  <si>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</si>
  <si>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</si>
  <si>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</si>
  <si>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</si>
  <si>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</si>
  <si>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</si>
  <si>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</si>
  <si>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</si>
  <si>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</si>
  <si>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</si>
  <si>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</si>
  <si>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</si>
  <si>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</si>
  <si>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</si>
  <si>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</si>
  <si>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</si>
  <si>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</si>
  <si>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</si>
  <si>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</si>
  <si>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</si>
  <si>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</si>
  <si>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</si>
  <si>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</si>
  <si>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</si>
  <si>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</si>
  <si>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</si>
  <si>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</si>
  <si>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</si>
  <si>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</si>
  <si>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</si>
  <si>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</si>
  <si>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</si>
  <si>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</si>
  <si>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</si>
  <si>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</si>
  <si>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</si>
  <si>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</si>
  <si>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</si>
  <si>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</si>
  <si>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</si>
  <si>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</si>
  <si>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</si>
  <si>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</si>
  <si>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</si>
  <si>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</si>
  <si>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</si>
  <si>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</si>
  <si>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</si>
  <si>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</si>
  <si>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</si>
  <si>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</si>
  <si>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</si>
  <si>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</si>
  <si>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</si>
  <si>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</si>
  <si>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</si>
  <si>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</si>
  <si>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</si>
  <si>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</si>
  <si>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</si>
  <si>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</si>
  <si>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</si>
  <si>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</si>
  <si>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</si>
  <si>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</si>
  <si>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</si>
  <si>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</si>
  <si>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</si>
  <si>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</si>
  <si>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</si>
  <si>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</si>
  <si>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</si>
  <si>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</si>
  <si>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</si>
  <si>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</si>
  <si>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</si>
  <si>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</si>
  <si>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</si>
  <si>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</si>
  <si>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</si>
  <si>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</si>
  <si>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</si>
  <si>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</si>
  <si>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</si>
  <si>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</si>
  <si>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</si>
  <si>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</si>
  <si>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</si>
  <si>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</si>
  <si>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</si>
  <si>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</si>
  <si>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</si>
  <si>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</si>
  <si>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</si>
  <si>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</si>
  <si>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</si>
  <si>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</si>
  <si>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</si>
  <si>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</si>
  <si>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</si>
  <si>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</si>
  <si>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</si>
  <si>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</si>
  <si>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</si>
  <si>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</si>
  <si>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</si>
  <si>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</si>
  <si>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</si>
  <si>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</si>
  <si>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</si>
  <si>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</si>
  <si>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</si>
  <si>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</si>
  <si>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</si>
  <si>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</si>
  <si>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</si>
  <si>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</si>
  <si>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</si>
  <si>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</si>
  <si>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</si>
  <si>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</si>
  <si>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</si>
  <si>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</si>
  <si>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</si>
  <si>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</si>
  <si>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</si>
  <si>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</si>
  <si>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</si>
  <si>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</si>
  <si>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</si>
  <si>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</si>
  <si>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</si>
  <si>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</si>
  <si>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</si>
  <si>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</si>
  <si>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</si>
  <si>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</si>
  <si>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</si>
  <si>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</si>
  <si>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</si>
  <si>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</si>
  <si>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</si>
  <si>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</si>
  <si>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</si>
  <si>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</si>
  <si>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</si>
  <si>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</si>
  <si>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</si>
  <si>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</si>
  <si>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</si>
  <si>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</si>
  <si>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</si>
  <si>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</si>
  <si>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</si>
  <si>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</si>
  <si>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</si>
  <si>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</si>
  <si>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</si>
  <si>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</si>
  <si>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</si>
  <si>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</si>
  <si>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</si>
  <si>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</si>
  <si>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</si>
  <si>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</si>
  <si>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</si>
  <si>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</si>
  <si>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</si>
  <si>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</si>
  <si>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</si>
  <si>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</si>
  <si>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</si>
  <si>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</si>
  <si>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</si>
  <si>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</si>
  <si>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</si>
  <si>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</si>
  <si>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</si>
  <si>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</si>
  <si>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</si>
  <si>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</si>
  <si>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</si>
  <si>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</si>
  <si>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</si>
  <si>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</si>
  <si>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</si>
  <si>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</si>
  <si>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</si>
  <si>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</si>
  <si>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</si>
  <si>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</si>
  <si>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</si>
  <si>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</si>
  <si>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</si>
  <si>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</si>
  <si>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</si>
  <si>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</si>
  <si>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</si>
  <si>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</si>
  <si>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</si>
  <si>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</si>
  <si>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</si>
  <si>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</si>
  <si>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</si>
  <si>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</si>
  <si>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</si>
  <si>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</si>
  <si>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</si>
  <si>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</si>
  <si>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</si>
  <si>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</si>
  <si>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</si>
  <si>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</si>
  <si>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</si>
  <si>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</si>
  <si>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</si>
  <si>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</si>
  <si>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</si>
  <si>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</si>
  <si>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</si>
  <si>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</si>
  <si>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</si>
  <si>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</si>
  <si>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</si>
  <si>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</si>
  <si>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</si>
  <si>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</si>
  <si>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</si>
  <si>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</si>
  <si>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</si>
  <si>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</si>
  <si>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</si>
  <si>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</si>
  <si>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</si>
  <si>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</si>
  <si>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</si>
  <si>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</si>
  <si>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</si>
  <si>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</si>
  <si>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</si>
  <si>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</si>
  <si>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</si>
  <si>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</si>
  <si>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</si>
  <si>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</si>
  <si>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</si>
  <si>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</si>
  <si>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</si>
  <si>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</si>
  <si>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</si>
  <si>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</si>
  <si>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</si>
  <si>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</si>
  <si>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</si>
  <si>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</si>
  <si>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</si>
  <si>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</si>
  <si>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</si>
  <si>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</si>
  <si>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</si>
  <si>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</si>
  <si>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</si>
  <si>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</si>
  <si>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</si>
  <si>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</si>
  <si>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</si>
  <si>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</si>
  <si>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</si>
  <si>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</si>
  <si>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</si>
  <si>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</si>
  <si>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</si>
  <si>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</si>
  <si>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</si>
  <si>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</si>
  <si>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</si>
  <si>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</si>
  <si>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</si>
  <si>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</si>
  <si>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</si>
  <si>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</si>
  <si>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</si>
  <si>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</si>
  <si>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</si>
  <si>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</si>
  <si>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</si>
  <si>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</si>
  <si>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</si>
  <si>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</si>
  <si>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</si>
  <si>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</si>
  <si>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</si>
  <si>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</si>
  <si>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</si>
  <si>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</si>
  <si>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</si>
  <si>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</si>
  <si>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</si>
  <si>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</si>
  <si>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</si>
  <si>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</si>
  <si>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</si>
  <si>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</si>
  <si>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</si>
  <si>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</si>
  <si>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</si>
  <si>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</si>
  <si>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</si>
  <si>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</si>
  <si>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</si>
  <si>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</si>
  <si>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</si>
  <si>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</si>
  <si>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</si>
  <si>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</si>
  <si>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</si>
  <si>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</si>
  <si>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</si>
  <si>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</si>
  <si>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</si>
  <si>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</si>
  <si>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</si>
  <si>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</si>
  <si>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</si>
  <si>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</si>
  <si>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</si>
  <si>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</si>
  <si>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</si>
  <si>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</si>
  <si>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</si>
  <si>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</si>
  <si>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</si>
  <si>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</si>
  <si>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</si>
  <si>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</si>
  <si>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</si>
  <si>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</si>
  <si>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</si>
  <si>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</si>
  <si>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</si>
  <si>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</si>
  <si>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</si>
  <si>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</si>
  <si>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</si>
  <si>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</si>
  <si>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</si>
  <si>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</si>
  <si>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</si>
  <si>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</si>
  <si>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</si>
  <si>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</si>
  <si>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</si>
  <si>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</si>
  <si>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</si>
  <si>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</si>
  <si>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</si>
  <si>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</si>
  <si>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</si>
  <si>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</si>
  <si>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</si>
  <si>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</si>
  <si>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</si>
  <si>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</si>
  <si>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</si>
  <si>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</si>
  <si>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</si>
  <si>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</si>
  <si>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</si>
  <si>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</si>
  <si>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</si>
  <si>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</si>
  <si>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</si>
  <si>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</si>
  <si>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</si>
  <si>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</si>
  <si>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</si>
  <si>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</si>
  <si>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</si>
  <si>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</si>
  <si>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</si>
  <si>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</si>
  <si>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</si>
  <si>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</si>
  <si>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</si>
  <si>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</si>
  <si>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</si>
  <si>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</si>
  <si>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</si>
  <si>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</si>
  <si>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</si>
  <si>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</si>
  <si>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</si>
  <si>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</si>
  <si>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</si>
  <si>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</si>
  <si>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</si>
  <si>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</si>
  <si>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</si>
  <si>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</si>
  <si>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</si>
  <si>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</si>
  <si>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</si>
  <si>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</si>
  <si>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</si>
  <si>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</si>
  <si>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</si>
  <si>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</si>
  <si>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</si>
  <si>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</si>
  <si>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</si>
  <si>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</si>
  <si>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</si>
  <si>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</si>
  <si>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</si>
  <si>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</si>
  <si>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</si>
  <si>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</si>
  <si>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</si>
  <si>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</si>
  <si>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</si>
  <si>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</si>
  <si>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</si>
  <si>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</si>
  <si>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</si>
  <si>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</si>
  <si>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</si>
  <si>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</si>
  <si>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</si>
  <si>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</si>
  <si>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</si>
  <si>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</si>
  <si>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</si>
  <si>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</si>
  <si>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</si>
  <si>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</si>
  <si>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</si>
  <si>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</si>
  <si>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</si>
  <si>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</si>
  <si>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</si>
  <si>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</si>
  <si>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</si>
  <si>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</si>
  <si>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</si>
  <si>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</si>
  <si>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</si>
  <si>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</si>
  <si>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</si>
  <si>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</si>
  <si>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</si>
  <si>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</si>
  <si>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</si>
  <si>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</si>
  <si>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</si>
  <si>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</si>
  <si>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</si>
  <si>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</si>
  <si>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</si>
  <si>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</si>
  <si>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</si>
  <si>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</si>
  <si>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</si>
  <si>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</si>
  <si>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</si>
  <si>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</si>
  <si>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</si>
  <si>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</si>
  <si>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</si>
  <si>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</si>
  <si>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</si>
  <si>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</si>
  <si>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</si>
  <si>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</si>
  <si>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</si>
  <si>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</si>
  <si>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</si>
  <si>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</si>
  <si>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</si>
  <si>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</si>
  <si>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</si>
  <si>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</si>
  <si>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</si>
  <si>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</si>
  <si>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</si>
  <si>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</si>
  <si>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</si>
  <si>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</si>
  <si>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</si>
  <si>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</si>
  <si>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</si>
  <si>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</si>
  <si>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</si>
  <si>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</si>
  <si>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</si>
  <si>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</si>
  <si>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</si>
  <si>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</si>
  <si>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</si>
  <si>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</si>
  <si>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</si>
  <si>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</si>
  <si>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</si>
  <si>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</si>
  <si>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</si>
  <si>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</si>
  <si>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</si>
  <si>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</si>
  <si>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</si>
  <si>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</si>
  <si>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</si>
  <si>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</si>
  <si>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</si>
  <si>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</si>
  <si>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</si>
  <si>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</si>
  <si>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</si>
  <si>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</si>
  <si>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</si>
  <si>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</si>
  <si>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</si>
  <si>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</si>
  <si>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</si>
  <si>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</si>
  <si>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</si>
  <si>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</si>
  <si>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</si>
  <si>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</si>
  <si>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</si>
  <si>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</si>
  <si>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</si>
  <si>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</si>
  <si>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</si>
  <si>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</si>
  <si>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</si>
  <si>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</si>
  <si>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</si>
  <si>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</si>
  <si>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</si>
  <si>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</si>
  <si>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</si>
  <si>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</si>
  <si>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</si>
  <si>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</si>
  <si>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</si>
  <si>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</si>
  <si>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</si>
  <si>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</si>
  <si>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</si>
  <si>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</si>
  <si>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</si>
  <si>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</si>
  <si>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</si>
  <si>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</si>
  <si>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</si>
  <si>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</si>
  <si>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</si>
  <si>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</si>
  <si>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</si>
  <si>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</si>
  <si>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</si>
  <si>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</si>
  <si>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</si>
  <si>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</si>
  <si>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</si>
  <si>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</si>
  <si>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</si>
  <si>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</si>
  <si>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</si>
  <si>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</si>
  <si>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</si>
  <si>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</si>
  <si>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</si>
  <si>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</si>
  <si>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</si>
  <si>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</si>
  <si>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</si>
  <si>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</si>
  <si>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</si>
  <si>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</si>
  <si>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</si>
  <si>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</si>
  <si>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</si>
  <si>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</si>
  <si>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</si>
  <si>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</si>
  <si>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</si>
  <si>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</si>
  <si>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</si>
  <si>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</si>
  <si>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</si>
  <si>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</si>
  <si>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</si>
  <si>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</si>
  <si>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</si>
  <si>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</si>
  <si>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</si>
  <si>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</si>
  <si>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</si>
  <si>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</si>
  <si>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</si>
  <si>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</si>
  <si>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</si>
  <si>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</si>
  <si>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</si>
  <si>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</si>
  <si>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</si>
  <si>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</si>
  <si>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</si>
  <si>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</si>
  <si>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</si>
  <si>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</si>
  <si>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</si>
  <si>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</si>
  <si>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</si>
  <si>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</si>
  <si>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</si>
  <si>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</si>
  <si>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</si>
  <si>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</si>
  <si>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</si>
  <si>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</si>
  <si>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</si>
  <si>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</si>
  <si>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</si>
  <si>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</si>
  <si>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</si>
  <si>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</si>
  <si>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</si>
  <si>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</si>
  <si>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</si>
  <si>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</si>
  <si>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</si>
  <si>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</si>
  <si>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</si>
  <si>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</si>
  <si>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</si>
  <si>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</si>
  <si>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</si>
  <si>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</si>
  <si>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</si>
  <si>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</si>
  <si>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</si>
  <si>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</si>
  <si>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</si>
  <si>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</si>
  <si>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</si>
  <si>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</si>
  <si>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</si>
  <si>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</si>
  <si>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</si>
  <si>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</si>
  <si>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</si>
  <si>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</si>
  <si>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</si>
  <si>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</si>
  <si>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</si>
  <si>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</si>
  <si>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</si>
  <si>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</si>
  <si>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</si>
  <si>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</si>
  <si>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</si>
  <si>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</si>
  <si>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</si>
  <si>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</si>
  <si>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</si>
  <si>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</si>
  <si>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</si>
  <si>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</si>
  <si>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</si>
  <si>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</si>
  <si>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</si>
  <si>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</si>
  <si>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</si>
  <si>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</si>
  <si>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</si>
  <si>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</si>
  <si>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</si>
  <si>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</si>
  <si>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</si>
  <si>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</si>
  <si>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</si>
  <si>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</si>
  <si>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</si>
  <si>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</si>
  <si>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</si>
  <si>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</si>
  <si>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</si>
  <si>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</si>
  <si>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</si>
  <si>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</si>
  <si>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</si>
  <si>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</si>
  <si>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</si>
  <si>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</si>
  <si>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</si>
  <si>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</si>
  <si>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</si>
  <si>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</si>
  <si>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</si>
  <si>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</si>
  <si>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</si>
  <si>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</si>
  <si>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</si>
  <si>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</si>
  <si>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</si>
  <si>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</si>
  <si>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</si>
  <si>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</si>
  <si>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</si>
  <si>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</si>
  <si>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</si>
  <si>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</si>
  <si>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</si>
  <si>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</si>
  <si>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</si>
  <si>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</si>
  <si>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</si>
  <si>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</si>
  <si>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</si>
  <si>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</si>
  <si>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</si>
  <si>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</si>
  <si>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</si>
  <si>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</si>
  <si>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</si>
  <si>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</si>
  <si>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</si>
  <si>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</si>
  <si>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</si>
  <si>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</si>
  <si>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</si>
  <si>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</si>
  <si>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</si>
  <si>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</si>
  <si>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</si>
  <si>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</si>
  <si>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</si>
  <si>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</si>
  <si>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</si>
  <si>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</si>
  <si>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</si>
  <si>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</si>
  <si>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</si>
  <si>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</si>
  <si>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</si>
  <si>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</si>
  <si>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</si>
  <si>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</si>
  <si>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</si>
  <si>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</si>
  <si>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</si>
  <si>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</si>
  <si>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</si>
  <si>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</si>
  <si>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</si>
  <si>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</si>
  <si>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</si>
  <si>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</si>
  <si>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</si>
  <si>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</si>
  <si>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</si>
  <si>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</si>
  <si>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</si>
  <si>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</si>
  <si>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</si>
  <si>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</si>
  <si>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</si>
  <si>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</si>
  <si>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</si>
  <si>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</si>
  <si>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</si>
  <si>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</si>
  <si>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</si>
  <si>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</si>
  <si>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</si>
  <si>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</si>
  <si>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</si>
  <si>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</si>
  <si>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</si>
  <si>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</si>
  <si>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</si>
  <si>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</si>
  <si>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</si>
  <si>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</si>
  <si>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</si>
  <si>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</si>
  <si>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</si>
  <si>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</si>
  <si>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</si>
  <si>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</si>
  <si>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</si>
  <si>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</si>
  <si>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</si>
  <si>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</si>
  <si>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</si>
  <si>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</si>
  <si>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</si>
  <si>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</si>
  <si>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</si>
  <si>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</si>
  <si>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</si>
  <si>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</si>
  <si>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</si>
  <si>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</si>
  <si>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</si>
  <si>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</si>
  <si>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</si>
  <si>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</si>
  <si>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</si>
  <si>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</si>
  <si>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</si>
  <si>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</si>
  <si>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</si>
  <si>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</si>
  <si>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</si>
  <si>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</si>
  <si>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</si>
  <si>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</si>
  <si>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</si>
  <si>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</si>
  <si>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</si>
  <si>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</si>
  <si>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</si>
  <si>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</si>
  <si>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</si>
  <si>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</si>
  <si>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</si>
  <si>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</si>
  <si>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</si>
  <si>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</si>
  <si>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</si>
  <si>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</si>
  <si>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</si>
  <si>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</si>
  <si>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</si>
  <si>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</si>
  <si>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</si>
  <si>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</si>
  <si>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</si>
  <si>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</si>
  <si>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</si>
  <si>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</si>
  <si>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</si>
  <si>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</si>
  <si>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</si>
  <si>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</si>
  <si>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</si>
  <si>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</si>
  <si>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</si>
  <si>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</si>
  <si>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</si>
  <si>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</si>
  <si>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</si>
  <si>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</si>
  <si>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</si>
  <si>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</si>
  <si>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</si>
  <si>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</si>
  <si>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</si>
  <si>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</si>
  <si>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</si>
  <si>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</si>
  <si>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</si>
  <si>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</si>
  <si>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</si>
  <si>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</si>
  <si>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</si>
  <si>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</si>
  <si>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</si>
  <si>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</si>
  <si>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</si>
  <si>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</si>
  <si>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</si>
  <si>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</si>
  <si>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</si>
  <si>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</si>
  <si>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</si>
  <si>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</si>
  <si>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</si>
  <si>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</si>
  <si>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</si>
  <si>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</si>
  <si>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</si>
  <si>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</si>
  <si>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</si>
  <si>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</si>
  <si>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</si>
  <si>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</si>
  <si>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</si>
  <si>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</si>
  <si>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</si>
  <si>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</si>
  <si>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</si>
  <si>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</si>
  <si>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</si>
  <si>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</si>
  <si>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</si>
  <si>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</si>
  <si>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</si>
  <si>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</si>
  <si>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</si>
  <si>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</si>
  <si>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</si>
  <si>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</si>
  <si>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</si>
  <si>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</si>
  <si>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</si>
  <si>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</si>
  <si>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</si>
  <si>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</si>
  <si>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</si>
  <si>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</si>
  <si>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</si>
  <si>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</si>
  <si>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</si>
  <si>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</si>
  <si>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</si>
  <si>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</si>
  <si>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</si>
  <si>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</si>
  <si>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</si>
  <si>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</si>
  <si>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</si>
  <si>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</si>
  <si>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</si>
  <si>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</si>
  <si>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</si>
  <si>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</si>
  <si>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</si>
  <si>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</si>
  <si>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</si>
  <si>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</si>
  <si>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</si>
  <si>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</si>
  <si>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</si>
  <si>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</si>
  <si>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</si>
  <si>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</si>
  <si>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</si>
  <si>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</si>
  <si>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</si>
  <si>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</si>
  <si>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</si>
  <si>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</si>
  <si>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</si>
  <si>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</si>
  <si>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</si>
  <si>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</si>
  <si>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</si>
  <si>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</si>
  <si>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</si>
  <si>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</si>
  <si>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</si>
  <si>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</si>
  <si>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</si>
  <si>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</si>
  <si>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</si>
  <si>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</si>
  <si>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</si>
  <si>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</si>
  <si>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</si>
  <si>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</si>
  <si>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</si>
  <si>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</si>
  <si>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</si>
  <si>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</si>
  <si>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</si>
  <si>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</si>
  <si>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</si>
  <si>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</si>
  <si>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</si>
  <si>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</si>
  <si>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</si>
  <si>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</si>
  <si>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</si>
  <si>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</si>
  <si>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</si>
  <si>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</si>
  <si>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</si>
  <si>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</si>
  <si>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</si>
  <si>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</si>
  <si>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</si>
  <si>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</si>
  <si>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</si>
  <si>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</si>
  <si>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</si>
  <si>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</si>
  <si>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</si>
  <si>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</si>
  <si>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</si>
  <si>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</si>
  <si>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</si>
  <si>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</si>
  <si>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</si>
  <si>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</si>
  <si>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</si>
  <si>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</si>
  <si>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</si>
  <si>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</si>
  <si>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</si>
  <si>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</si>
  <si>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</si>
  <si>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</si>
  <si>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</si>
  <si>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</si>
  <si>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</si>
  <si>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</si>
  <si>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</si>
  <si>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</si>
  <si>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</si>
  <si>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</si>
  <si>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</si>
  <si>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</si>
  <si>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</si>
  <si>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</si>
  <si>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</si>
  <si>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</si>
  <si>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</si>
  <si>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</si>
  <si>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</si>
  <si>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</si>
  <si>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</si>
  <si>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</si>
  <si>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</si>
  <si>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</si>
  <si>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</si>
  <si>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</si>
  <si>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</si>
  <si>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</si>
  <si>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</si>
  <si>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</si>
  <si>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</si>
  <si>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</si>
  <si>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</si>
  <si>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</si>
  <si>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</si>
  <si>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</si>
  <si>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</si>
  <si>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</si>
  <si>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</si>
  <si>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</si>
  <si>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</si>
  <si>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</si>
  <si>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</si>
  <si>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</si>
  <si>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</si>
  <si>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</si>
  <si>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</si>
  <si>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</si>
  <si>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</si>
  <si>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</si>
  <si>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</si>
  <si>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</si>
  <si>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</si>
  <si>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</si>
  <si>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</si>
  <si>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</si>
  <si>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</si>
  <si>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</si>
  <si>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</si>
  <si>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</si>
  <si>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</si>
  <si>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</si>
  <si>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</si>
  <si>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</si>
  <si>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</si>
  <si>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</si>
  <si>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</si>
  <si>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</si>
  <si>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</si>
  <si>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</si>
  <si>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</si>
  <si>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</si>
  <si>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</si>
  <si>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</si>
  <si>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</si>
  <si>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</si>
  <si>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</si>
  <si>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</si>
  <si>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</si>
  <si>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</si>
  <si>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</si>
  <si>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</si>
  <si>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</si>
  <si>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</si>
  <si>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</si>
  <si>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</si>
  <si>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</si>
  <si>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</si>
  <si>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</si>
  <si>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</si>
  <si>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</si>
  <si>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</si>
  <si>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</si>
  <si>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</si>
  <si>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</si>
  <si>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</si>
  <si>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</si>
  <si>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</si>
  <si>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</si>
  <si>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</si>
  <si>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</si>
  <si>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</si>
  <si>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</si>
  <si>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</si>
  <si>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</si>
  <si>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</si>
  <si>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</si>
  <si>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</si>
  <si>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</si>
  <si>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</si>
  <si>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</si>
  <si>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</si>
  <si>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</si>
  <si>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</si>
  <si>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</si>
  <si>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</si>
  <si>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</si>
  <si>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</si>
  <si>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</si>
  <si>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</si>
  <si>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</si>
  <si>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</si>
  <si>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</si>
  <si>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</si>
  <si>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</si>
  <si>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</si>
  <si>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</si>
  <si>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</si>
  <si>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</si>
  <si>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</si>
  <si>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</si>
  <si>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</si>
  <si>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</si>
  <si>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</si>
  <si>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</si>
  <si>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</si>
  <si>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</si>
  <si>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</si>
  <si>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</si>
  <si>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</si>
  <si>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</si>
  <si>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</si>
  <si>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</si>
  <si>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</si>
  <si>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</si>
  <si>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</si>
  <si>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</si>
  <si>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</si>
  <si>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</si>
  <si>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</si>
  <si>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</si>
  <si>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</si>
  <si>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</si>
  <si>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</si>
  <si>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</si>
  <si>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</si>
  <si>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</si>
  <si>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</si>
  <si>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</si>
  <si>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</si>
  <si>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</si>
  <si>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</si>
  <si>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</si>
  <si>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</si>
  <si>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</si>
  <si>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</si>
  <si>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</si>
  <si>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</si>
  <si>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</si>
  <si>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</si>
  <si>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</si>
  <si>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</si>
  <si>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</si>
  <si>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</si>
  <si>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</si>
  <si>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</si>
  <si>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</si>
  <si>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</si>
  <si>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</si>
  <si>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</si>
  <si>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</si>
  <si>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</si>
  <si>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</si>
  <si>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</si>
  <si>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</si>
  <si>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</si>
  <si>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</si>
  <si>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</si>
  <si>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</si>
  <si>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</si>
  <si>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</si>
  <si>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</si>
  <si>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</si>
  <si>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</si>
  <si>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</si>
  <si>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</si>
  <si>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</si>
  <si>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</si>
  <si>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</si>
  <si>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</si>
  <si>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</si>
  <si>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</si>
  <si>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</si>
  <si>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</si>
  <si>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</si>
  <si>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</si>
  <si>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</si>
  <si>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</si>
  <si>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</si>
  <si>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</si>
  <si>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</si>
  <si>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</si>
  <si>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</si>
  <si>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</si>
  <si>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</si>
  <si>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</si>
  <si>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</si>
  <si>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</si>
  <si>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</si>
  <si>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</si>
  <si>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</si>
  <si>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</si>
  <si>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</si>
  <si>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</si>
  <si>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</si>
  <si>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</si>
  <si>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</si>
  <si>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</si>
  <si>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</si>
  <si>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</si>
  <si>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</si>
  <si>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</si>
  <si>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</si>
  <si>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</si>
  <si>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</si>
  <si>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</si>
  <si>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</si>
  <si>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</si>
  <si>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</si>
  <si>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</si>
  <si>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</si>
  <si>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</si>
  <si>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</si>
  <si>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</si>
  <si>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</si>
  <si>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</si>
  <si>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</si>
  <si>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</si>
  <si>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</si>
  <si>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</si>
  <si>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</si>
  <si>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</si>
  <si>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</si>
  <si>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</si>
  <si>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</si>
  <si>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</si>
  <si>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</si>
  <si>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</si>
  <si>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</si>
  <si>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</si>
  <si>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</si>
  <si>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</si>
  <si>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</si>
  <si>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</si>
  <si>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</si>
  <si>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</si>
  <si>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</si>
  <si>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</si>
  <si>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</si>
  <si>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</si>
  <si>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</si>
  <si>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</si>
  <si>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</si>
  <si>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</si>
  <si>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</si>
  <si>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</si>
  <si>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</si>
  <si>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</si>
  <si>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</si>
  <si>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</si>
  <si>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</si>
  <si>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</si>
  <si>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</si>
  <si>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</si>
  <si>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</si>
  <si>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</si>
  <si>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</si>
  <si>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</si>
  <si>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</si>
  <si>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</si>
  <si>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</si>
  <si>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</si>
  <si>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</si>
  <si>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</si>
  <si>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</si>
  <si>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</si>
  <si>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</si>
  <si>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</si>
  <si>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</si>
  <si>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</si>
  <si>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</si>
  <si>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</si>
  <si>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</si>
  <si>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</si>
  <si>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</si>
  <si>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</si>
  <si>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</si>
  <si>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</si>
  <si>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</si>
  <si>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</si>
  <si>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</si>
  <si>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</si>
  <si>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</si>
  <si>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</si>
  <si>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</si>
  <si>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</si>
  <si>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</si>
  <si>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</si>
  <si>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</si>
  <si>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</si>
  <si>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</si>
  <si>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</si>
  <si>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</si>
  <si>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</si>
  <si>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</si>
  <si>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</si>
  <si>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</si>
  <si>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</si>
  <si>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</si>
  <si>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</si>
  <si>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</si>
  <si>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</si>
  <si>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</si>
  <si>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</si>
  <si>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</si>
  <si>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</si>
  <si>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</si>
  <si>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</si>
  <si>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</si>
  <si>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</si>
  <si>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</si>
  <si>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</si>
  <si>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</si>
  <si>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</si>
  <si>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</si>
  <si>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</si>
  <si>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</si>
  <si>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</si>
  <si>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</si>
  <si>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</si>
  <si>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</si>
  <si>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</si>
  <si>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</si>
  <si>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</si>
  <si>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</si>
  <si>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</si>
  <si>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</si>
  <si>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</si>
  <si>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</si>
  <si>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</si>
  <si>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</si>
  <si>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</si>
  <si>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</si>
  <si>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</si>
  <si>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</si>
  <si>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</si>
  <si>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</si>
  <si>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</si>
  <si>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</si>
  <si>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</si>
  <si>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</si>
  <si>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</si>
  <si>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</si>
  <si>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</si>
  <si>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</si>
  <si>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</si>
  <si>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</si>
  <si>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</si>
  <si>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</si>
  <si>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</si>
  <si>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</si>
  <si>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</si>
  <si>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</si>
  <si>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</si>
  <si>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</si>
  <si>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</si>
  <si>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</si>
  <si>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</si>
  <si>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</si>
  <si>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</si>
  <si>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</si>
  <si>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</si>
  <si>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</si>
  <si>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</si>
  <si>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</si>
  <si>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</si>
  <si>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</si>
  <si>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</si>
  <si>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</si>
  <si>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</si>
  <si>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</si>
  <si>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</si>
  <si>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</si>
  <si>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</si>
  <si>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</si>
  <si>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</si>
  <si>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</si>
  <si>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</si>
  <si>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</si>
  <si>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</si>
  <si>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</si>
  <si>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</si>
  <si>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</si>
  <si>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</si>
  <si>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</si>
  <si>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</si>
  <si>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</si>
  <si>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</si>
  <si>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</si>
  <si>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</si>
  <si>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</si>
  <si>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</si>
  <si>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</si>
  <si>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</si>
  <si>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</si>
  <si>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</si>
  <si>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</si>
  <si>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</si>
  <si>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</si>
  <si>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</si>
  <si>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</si>
  <si>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</si>
  <si>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</si>
  <si>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</si>
  <si>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</si>
  <si>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</si>
  <si>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</si>
  <si>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</si>
  <si>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</si>
  <si>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</si>
  <si>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</si>
  <si>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</si>
  <si>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</si>
  <si>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</si>
  <si>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</si>
  <si>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</si>
  <si>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</si>
  <si>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</si>
  <si>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</si>
  <si>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</si>
  <si>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</si>
  <si>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</si>
  <si>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</si>
  <si>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</si>
  <si>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</si>
  <si>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</si>
  <si>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</si>
  <si>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</si>
  <si>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</si>
  <si>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</si>
  <si>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</si>
  <si>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</si>
  <si>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</si>
  <si>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</si>
  <si>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</si>
  <si>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</si>
  <si>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</si>
  <si>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</si>
  <si>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</si>
  <si>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</si>
  <si>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</si>
  <si>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</si>
  <si>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</si>
  <si>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</si>
  <si>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</si>
  <si>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</si>
  <si>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</si>
  <si>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</si>
  <si>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</si>
  <si>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</si>
  <si>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</si>
  <si>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</si>
  <si>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</si>
  <si>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</si>
  <si>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</si>
  <si>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</si>
  <si>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</si>
  <si>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</si>
  <si>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</si>
  <si>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</si>
  <si>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</si>
  <si>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</si>
  <si>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</si>
  <si>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</si>
  <si>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</si>
  <si>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</si>
  <si>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</si>
  <si>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</si>
  <si>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</si>
  <si>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</si>
  <si>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</si>
  <si>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</si>
  <si>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</si>
  <si>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</si>
  <si>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</si>
  <si>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</si>
  <si>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</si>
  <si>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</si>
  <si>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</si>
  <si>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</si>
  <si>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</si>
  <si>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</si>
  <si>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</si>
  <si>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</si>
  <si>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</si>
  <si>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</si>
  <si>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</si>
  <si>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</si>
  <si>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</si>
  <si>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</si>
  <si>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</si>
  <si>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</si>
  <si>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</si>
  <si>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</si>
  <si>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</si>
  <si>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</si>
  <si>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</si>
  <si>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</si>
  <si>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</si>
  <si>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</si>
  <si>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</si>
  <si>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</si>
  <si>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</si>
  <si>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</si>
  <si>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</si>
  <si>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</si>
  <si>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</si>
  <si>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</si>
  <si>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</si>
  <si>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</si>
  <si>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</si>
  <si>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</si>
  <si>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</si>
  <si>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</si>
  <si>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</si>
  <si>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</si>
  <si>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</si>
  <si>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</si>
  <si>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</si>
  <si>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</si>
  <si>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</si>
  <si>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</si>
  <si>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</si>
  <si>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</si>
  <si>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</si>
  <si>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</si>
  <si>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</si>
  <si>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</si>
  <si>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</si>
  <si>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</si>
  <si>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</si>
  <si>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</si>
  <si>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</si>
  <si>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</si>
  <si>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</si>
  <si>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</si>
  <si>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</si>
  <si>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</si>
  <si>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</si>
  <si>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</si>
  <si>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</si>
  <si>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</si>
  <si>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</si>
  <si>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</si>
  <si>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</si>
  <si>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</si>
  <si>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</si>
  <si>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</si>
  <si>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</si>
  <si>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</si>
  <si>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</si>
  <si>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</si>
  <si>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</si>
  <si>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</si>
  <si>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</si>
  <si>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</si>
  <si>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</si>
  <si>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</si>
  <si>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</si>
  <si>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</si>
  <si>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</si>
  <si>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</si>
  <si>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</si>
  <si>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</si>
  <si>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</si>
  <si>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</si>
  <si>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</si>
  <si>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</si>
  <si>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</si>
  <si>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</si>
  <si>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</si>
  <si>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</si>
  <si>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</si>
  <si>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</si>
  <si>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</si>
  <si>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</si>
  <si>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</si>
  <si>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</si>
  <si>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</si>
  <si>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</si>
  <si>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</si>
  <si>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</si>
  <si>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</si>
  <si>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</si>
  <si>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</si>
  <si>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</si>
  <si>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</si>
  <si>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</si>
  <si>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</si>
  <si>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</si>
  <si>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</si>
  <si>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</si>
  <si>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</si>
  <si>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</si>
  <si>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</si>
  <si>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</si>
  <si>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</si>
  <si>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</si>
  <si>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</si>
  <si>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</si>
  <si>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</si>
  <si>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</si>
  <si>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</si>
  <si>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</si>
  <si>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</si>
  <si>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</si>
  <si>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</si>
  <si>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</si>
  <si>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</si>
  <si>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</si>
  <si>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</si>
  <si>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</si>
  <si>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</si>
  <si>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</si>
  <si>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</si>
  <si>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</si>
  <si>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</si>
  <si>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</si>
  <si>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</si>
  <si>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</si>
  <si>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</si>
  <si>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</si>
  <si>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</si>
  <si>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</si>
  <si>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</si>
  <si>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</si>
  <si>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</si>
  <si>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</si>
  <si>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</si>
  <si>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</si>
  <si>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</si>
  <si>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</si>
  <si>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</si>
  <si>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</si>
  <si>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</si>
  <si>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</si>
  <si>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</si>
  <si>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</si>
  <si>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</si>
  <si>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</si>
  <si>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</si>
  <si>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</si>
  <si>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</si>
  <si>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</si>
  <si>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</si>
  <si>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</si>
  <si>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</si>
  <si>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</si>
  <si>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</si>
  <si>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</si>
  <si>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</si>
  <si>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</si>
  <si>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</si>
  <si>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</si>
  <si>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</si>
  <si>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</si>
  <si>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</si>
  <si>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</si>
  <si>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</si>
  <si>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</si>
  <si>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</si>
  <si>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</si>
  <si>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</si>
  <si>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</si>
  <si>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</si>
  <si>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</si>
  <si>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</si>
  <si>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</si>
  <si>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</si>
  <si>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</si>
  <si>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</si>
  <si>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</si>
  <si>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</si>
  <si>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</si>
  <si>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</si>
  <si>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</si>
  <si>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</si>
  <si>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</si>
  <si>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</si>
  <si>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</si>
  <si>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</si>
  <si>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</si>
  <si>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</si>
  <si>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</si>
  <si>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</si>
  <si>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</si>
  <si>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</si>
  <si>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</si>
  <si>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</si>
  <si>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</si>
  <si>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</si>
  <si>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</si>
  <si>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</si>
  <si>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</si>
  <si>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</si>
  <si>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</si>
  <si>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</si>
  <si>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</si>
  <si>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</si>
  <si>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</si>
  <si>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</si>
  <si>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</si>
  <si>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</si>
  <si>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</si>
  <si>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</si>
  <si>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</si>
  <si>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</si>
  <si>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</si>
  <si>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</si>
  <si>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</si>
  <si>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</si>
  <si>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</si>
  <si>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</si>
  <si>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</si>
  <si>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</si>
  <si>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</si>
  <si>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</si>
  <si>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</si>
  <si>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</si>
  <si>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</si>
  <si>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</si>
  <si>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</si>
  <si>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</si>
  <si>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</si>
  <si>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</si>
  <si>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</si>
  <si>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</si>
  <si>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</si>
  <si>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</si>
  <si>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</si>
  <si>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</si>
  <si>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</si>
  <si>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</si>
  <si>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</si>
  <si>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</si>
  <si>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</si>
  <si>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</si>
  <si>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</si>
  <si>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</si>
  <si>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</si>
  <si>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</si>
  <si>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</si>
  <si>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</si>
  <si>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</si>
  <si>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</si>
  <si>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</si>
  <si>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</si>
  <si>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</si>
  <si>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</si>
  <si>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</si>
  <si>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</si>
  <si>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</si>
  <si>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</si>
  <si>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</si>
  <si>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</si>
  <si>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</si>
  <si>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</si>
  <si>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</si>
  <si>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</si>
  <si>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</si>
  <si>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</si>
  <si>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</si>
  <si>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</si>
  <si>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</si>
  <si>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</si>
  <si>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</si>
  <si>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</si>
  <si>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</si>
  <si>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</si>
  <si>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</si>
  <si>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</si>
  <si>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</si>
  <si>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</si>
  <si>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</si>
  <si>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</si>
  <si>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</si>
  <si>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</si>
  <si>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</si>
  <si>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</si>
  <si>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</si>
  <si>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</si>
  <si>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</si>
  <si>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</si>
  <si>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</si>
  <si>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</si>
  <si>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</si>
  <si>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</si>
  <si>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</si>
  <si>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</si>
  <si>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</si>
  <si>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</si>
  <si>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</si>
  <si>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</si>
  <si>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</si>
  <si>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</si>
  <si>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</si>
  <si>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</si>
  <si>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</si>
  <si>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</si>
  <si>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</si>
  <si>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</si>
  <si>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</si>
  <si>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</si>
  <si>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</si>
  <si>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</si>
  <si>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</si>
  <si>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</si>
  <si>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</si>
  <si>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</si>
  <si>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</si>
  <si>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</si>
  <si>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</si>
  <si>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</si>
  <si>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</si>
  <si>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</si>
  <si>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</si>
  <si>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</si>
  <si>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</si>
  <si>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</si>
  <si>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</si>
  <si>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</si>
  <si>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</si>
  <si>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</si>
  <si>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</si>
  <si>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</si>
  <si>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</si>
  <si>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</si>
  <si>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</si>
  <si>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</si>
  <si>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</si>
  <si>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</si>
  <si>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</si>
  <si>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</si>
  <si>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</si>
  <si>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</si>
  <si>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</si>
  <si>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</si>
  <si>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</si>
  <si>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</si>
  <si>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</si>
  <si>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</si>
  <si>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</si>
  <si>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</si>
  <si>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</si>
  <si>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</si>
  <si>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</si>
  <si>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</si>
  <si>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</si>
  <si>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</si>
  <si>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</si>
  <si>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</si>
  <si>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</si>
  <si>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</si>
  <si>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</si>
  <si>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</si>
  <si>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</si>
  <si>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</si>
  <si>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</si>
  <si>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</si>
  <si>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</si>
  <si>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</si>
  <si>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</si>
  <si>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</si>
  <si>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</si>
  <si>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</si>
  <si>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</si>
  <si>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</si>
  <si>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</si>
  <si>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</si>
  <si>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</si>
  <si>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</si>
  <si>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</si>
  <si>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</si>
  <si>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</si>
  <si>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</si>
  <si>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</si>
  <si>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</si>
  <si>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</si>
  <si>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</si>
  <si>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</si>
  <si>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</si>
  <si>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</si>
  <si>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</si>
  <si>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</si>
  <si>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</si>
  <si>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</si>
  <si>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</si>
  <si>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</si>
  <si>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</si>
  <si>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</si>
  <si>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</si>
  <si>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</si>
  <si>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</si>
  <si>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</si>
  <si>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</si>
  <si>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</si>
  <si>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</si>
  <si>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</si>
  <si>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</si>
  <si>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</si>
  <si>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</si>
  <si>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</si>
  <si>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</si>
  <si>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</si>
  <si>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</si>
  <si>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</si>
  <si>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</si>
  <si>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</si>
  <si>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</si>
  <si>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</si>
  <si>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</si>
  <si>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</si>
  <si>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</si>
  <si>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</si>
  <si>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</si>
  <si>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</si>
  <si>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</si>
  <si>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</si>
  <si>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</si>
  <si>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</si>
  <si>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</si>
  <si>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</si>
  <si>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</si>
  <si>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</si>
  <si>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</si>
  <si>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</si>
  <si>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</si>
  <si>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</si>
  <si>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</si>
  <si>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</si>
  <si>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</si>
  <si>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</si>
  <si>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</si>
  <si>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</si>
  <si>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</si>
  <si>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</si>
  <si>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</si>
  <si>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</si>
  <si>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</si>
  <si>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</si>
  <si>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</si>
  <si>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</si>
  <si>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</si>
  <si>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</si>
  <si>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</si>
  <si>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</si>
  <si>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</si>
  <si>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</si>
  <si>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</si>
  <si>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</si>
  <si>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</si>
  <si>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</si>
  <si>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</si>
  <si>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</si>
  <si>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</si>
  <si>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</si>
  <si>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</si>
  <si>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</si>
  <si>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</si>
  <si>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</si>
  <si>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</si>
  <si>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</si>
  <si>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</si>
  <si>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</si>
  <si>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</si>
  <si>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</si>
  <si>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</si>
  <si>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</si>
  <si>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</si>
  <si>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</si>
  <si>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</si>
  <si>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</si>
  <si>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</si>
  <si>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</si>
  <si>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</si>
  <si>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</si>
  <si>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</si>
  <si>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</si>
  <si>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</si>
  <si>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</si>
  <si>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</si>
  <si>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</si>
  <si>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</si>
  <si>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</si>
  <si>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</si>
  <si>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</si>
  <si>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</si>
  <si>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</si>
  <si>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</si>
  <si>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</si>
  <si>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</si>
  <si>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</si>
  <si>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</si>
  <si>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</si>
  <si>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</si>
  <si>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</si>
  <si>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</si>
  <si>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</si>
  <si>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</si>
  <si>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</si>
  <si>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</si>
  <si>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</si>
  <si>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</si>
  <si>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</si>
  <si>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</si>
  <si>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</si>
  <si>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</si>
  <si>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</si>
  <si>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</si>
  <si>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</si>
  <si>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</si>
  <si>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</si>
  <si>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</si>
  <si>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</si>
  <si>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</si>
  <si>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</si>
  <si>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</si>
  <si>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</si>
  <si>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</si>
  <si>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</si>
  <si>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</si>
  <si>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</si>
  <si>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</si>
  <si>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</si>
  <si>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</si>
  <si>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</si>
  <si>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</si>
  <si>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</si>
  <si>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</si>
  <si>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</si>
  <si>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</si>
  <si>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</si>
  <si>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</si>
  <si>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</si>
  <si>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</si>
  <si>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</si>
  <si>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</si>
  <si>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</si>
  <si>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</si>
  <si>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</si>
  <si>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</si>
  <si>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</si>
  <si>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</si>
  <si>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</si>
  <si>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</si>
  <si>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</si>
  <si>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</si>
  <si>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</si>
  <si>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</si>
  <si>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</si>
  <si>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</si>
  <si>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</si>
  <si>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</si>
  <si>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</si>
  <si>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</si>
  <si>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</si>
  <si>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</si>
  <si>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</si>
  <si>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</si>
  <si>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</si>
  <si>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</si>
  <si>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</si>
  <si>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</si>
  <si>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</si>
  <si>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</si>
  <si>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</si>
  <si>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</si>
  <si>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</si>
  <si>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</si>
  <si>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</si>
  <si>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</si>
  <si>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</si>
  <si>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</si>
  <si>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</si>
  <si>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</si>
  <si>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</si>
  <si>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</si>
  <si>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</si>
  <si>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</si>
  <si>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</si>
  <si>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</si>
  <si>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</si>
  <si>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</si>
  <si>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</si>
  <si>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</si>
  <si>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</si>
  <si>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</si>
  <si>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</si>
  <si>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</si>
  <si>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</si>
  <si>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</si>
  <si>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</si>
  <si>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</si>
  <si>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</si>
  <si>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</si>
  <si>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</si>
  <si>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</si>
  <si>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</si>
  <si>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</si>
  <si>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</si>
  <si>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</si>
  <si>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</si>
  <si>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</si>
  <si>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</si>
  <si>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</si>
  <si>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</si>
  <si>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</si>
  <si>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</si>
  <si>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</si>
  <si>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</si>
  <si>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</si>
  <si>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</si>
  <si>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</si>
  <si>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</si>
  <si>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</si>
  <si>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</si>
  <si>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</si>
  <si>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</si>
  <si>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</si>
  <si>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</si>
  <si>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</si>
  <si>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</si>
  <si>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</si>
  <si>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</si>
  <si>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</si>
  <si>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</si>
  <si>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</si>
  <si>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</si>
  <si>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</si>
  <si>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</si>
  <si>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</si>
  <si>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</si>
  <si>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</si>
  <si>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</si>
  <si>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</si>
  <si>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</si>
  <si>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</si>
  <si>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</si>
  <si>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</si>
  <si>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</si>
  <si>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</si>
  <si>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</si>
  <si>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</si>
  <si>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</si>
  <si>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</si>
  <si>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</si>
  <si>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</si>
  <si>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</si>
  <si>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</si>
  <si>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</si>
  <si>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</si>
  <si>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</si>
  <si>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</si>
  <si>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</si>
  <si>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</si>
  <si>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</si>
  <si>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</si>
  <si>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</si>
  <si>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</si>
  <si>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</si>
  <si>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</si>
  <si>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</si>
  <si>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</si>
  <si>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</si>
  <si>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</si>
  <si>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</si>
  <si>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</si>
  <si>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</si>
  <si>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</si>
  <si>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</si>
  <si>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</si>
  <si>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</si>
  <si>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</si>
  <si>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</si>
  <si>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</si>
  <si>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</si>
  <si>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</si>
  <si>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</si>
  <si>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</si>
  <si>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</si>
  <si>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</si>
  <si>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</si>
  <si>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</si>
  <si>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</si>
  <si>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</si>
  <si>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</si>
  <si>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</si>
  <si>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</si>
  <si>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</si>
  <si>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</si>
  <si>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</si>
  <si>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</si>
  <si>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</si>
  <si>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</si>
  <si>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</si>
  <si>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</si>
  <si>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</si>
  <si>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</si>
  <si>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</si>
  <si>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</si>
  <si>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</si>
  <si>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</si>
  <si>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</si>
  <si>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</si>
  <si>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</si>
  <si>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</si>
  <si>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</si>
  <si>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</si>
  <si>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</si>
  <si>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</si>
  <si>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</si>
  <si>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</si>
  <si>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</si>
  <si>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</si>
  <si>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</si>
  <si>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</si>
  <si>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</si>
  <si>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</si>
  <si>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</si>
  <si>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</si>
  <si>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</si>
  <si>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</si>
  <si>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</si>
  <si>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</si>
  <si>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</si>
  <si>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</si>
  <si>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</si>
  <si>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</si>
  <si>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</si>
  <si>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</si>
  <si>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</si>
  <si>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</si>
  <si>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</si>
  <si>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</si>
  <si>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</si>
  <si>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</si>
  <si>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</si>
  <si>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</si>
  <si>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</si>
  <si>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</si>
  <si>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</si>
  <si>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</si>
  <si>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</si>
  <si>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</si>
  <si>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</si>
  <si>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</si>
  <si>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</si>
  <si>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</si>
  <si>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</si>
  <si>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</si>
  <si>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</si>
  <si>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</si>
  <si>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</si>
  <si>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</si>
  <si>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</si>
  <si>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</si>
  <si>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</si>
  <si>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</si>
  <si>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</si>
  <si>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</si>
  <si>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</si>
  <si>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</si>
  <si>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</si>
  <si>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</si>
  <si>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</si>
  <si>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</si>
  <si>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</si>
  <si>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</si>
  <si>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</si>
  <si>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</si>
  <si>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</si>
  <si>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</si>
  <si>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</si>
  <si>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</si>
  <si>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</si>
  <si>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</si>
  <si>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</si>
  <si>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</si>
  <si>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</si>
  <si>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</si>
  <si>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</si>
  <si>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</si>
  <si>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</si>
  <si>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</si>
  <si>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</si>
  <si>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</si>
  <si>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</si>
  <si>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</si>
  <si>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</si>
  <si>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</si>
  <si>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</si>
  <si>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</si>
  <si>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</si>
  <si>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</si>
  <si>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</si>
  <si>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</si>
  <si>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</si>
  <si>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</si>
  <si>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</si>
  <si>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</si>
  <si>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</si>
  <si>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</si>
  <si>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</si>
  <si>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</si>
  <si>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</si>
  <si>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</si>
  <si>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</si>
  <si>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</si>
  <si>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</si>
  <si>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</si>
  <si>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</si>
  <si>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</si>
  <si>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</si>
  <si>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</si>
  <si>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</si>
  <si>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</si>
  <si>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</si>
  <si>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</si>
  <si>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</si>
  <si>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</si>
  <si>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</si>
  <si>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</si>
  <si>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</si>
  <si>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</si>
  <si>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</si>
  <si>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</si>
  <si>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</si>
  <si>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</si>
  <si>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</si>
  <si>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</si>
  <si>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</si>
  <si>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</si>
  <si>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</si>
  <si>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</si>
  <si>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</si>
  <si>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</si>
  <si>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</si>
  <si>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</si>
  <si>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</si>
  <si>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</si>
  <si>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</si>
  <si>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</si>
  <si>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</si>
  <si>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</si>
  <si>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</si>
  <si>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</si>
  <si>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</si>
  <si>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</si>
  <si>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</si>
  <si>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</si>
  <si>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</si>
  <si>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</si>
  <si>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</si>
  <si>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</si>
  <si>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</si>
  <si>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</si>
  <si>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</si>
  <si>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</si>
  <si>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</si>
  <si>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</si>
  <si>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</si>
  <si>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</si>
  <si>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</si>
  <si>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</si>
  <si>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</si>
  <si>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</si>
  <si>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</si>
  <si>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</si>
  <si>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</si>
  <si>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</si>
  <si>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</si>
  <si>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</si>
  <si>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</si>
  <si>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</si>
  <si>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</si>
  <si>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</si>
  <si>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</si>
  <si>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</si>
  <si>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</si>
  <si>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</si>
  <si>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</si>
  <si>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</si>
  <si>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</si>
  <si>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</si>
  <si>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</si>
  <si>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</si>
  <si>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</si>
  <si>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</si>
  <si>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</si>
  <si>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</si>
  <si>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</si>
  <si>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</si>
  <si>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</si>
  <si>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</si>
  <si>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</si>
  <si>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</si>
  <si>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</si>
  <si>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</si>
  <si>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</si>
  <si>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</si>
  <si>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</si>
  <si>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</si>
  <si>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</si>
  <si>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</si>
  <si>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</si>
  <si>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</si>
  <si>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</si>
  <si>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</si>
  <si>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</si>
  <si>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</si>
  <si>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</si>
  <si>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</si>
  <si>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</si>
  <si>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</si>
  <si>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</si>
  <si>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</si>
  <si>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</si>
  <si>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</si>
  <si>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</si>
  <si>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</si>
  <si>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</si>
  <si>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</si>
  <si>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</si>
  <si>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</si>
  <si>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</si>
  <si>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</si>
  <si>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</si>
  <si>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</si>
  <si>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</si>
  <si>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</si>
  <si>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</si>
  <si>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</si>
  <si>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</si>
  <si>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</si>
  <si>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</si>
  <si>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</si>
  <si>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</si>
  <si>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</si>
  <si>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</si>
  <si>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</si>
  <si>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</si>
  <si>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</si>
  <si>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</si>
  <si>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</si>
  <si>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</si>
  <si>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</si>
  <si>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</si>
  <si>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</si>
  <si>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</si>
  <si>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</si>
  <si>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</si>
  <si>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</si>
  <si>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</si>
  <si>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</si>
  <si>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</si>
  <si>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</si>
  <si>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</si>
  <si>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</si>
  <si>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</si>
  <si>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</si>
  <si>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</si>
  <si>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</si>
  <si>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</si>
  <si>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</si>
  <si>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</si>
  <si>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</si>
  <si>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</si>
  <si>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</si>
  <si>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</si>
  <si>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</si>
  <si>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</si>
  <si>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</si>
  <si>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</si>
  <si>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</si>
  <si>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</si>
  <si>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</si>
  <si>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</si>
  <si>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</si>
  <si>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</si>
  <si>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</si>
  <si>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</si>
  <si>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</si>
  <si>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</si>
  <si>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</si>
  <si>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</si>
  <si>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</si>
  <si>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</si>
  <si>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</si>
  <si>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</si>
  <si>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</si>
  <si>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</si>
  <si>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</si>
  <si>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</si>
  <si>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</si>
  <si>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</si>
  <si>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</si>
  <si>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</si>
  <si>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</si>
  <si>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</si>
  <si>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</si>
  <si>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</si>
  <si>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</si>
  <si>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</si>
  <si>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</si>
  <si>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</si>
  <si>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</si>
  <si>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</si>
  <si>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</si>
  <si>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</si>
  <si>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</si>
  <si>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</si>
  <si>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</si>
  <si>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</si>
  <si>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</si>
  <si>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</si>
  <si>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</si>
  <si>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</si>
  <si>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</si>
  <si>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</si>
  <si>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</si>
  <si>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</si>
  <si>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</si>
  <si>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</si>
  <si>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</si>
  <si>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</si>
  <si>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</si>
  <si>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</si>
  <si>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</si>
  <si>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</si>
  <si>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</si>
  <si>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</si>
  <si>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</si>
  <si>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</si>
  <si>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</si>
  <si>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</si>
  <si>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</si>
  <si>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</si>
  <si>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</si>
  <si>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</si>
  <si>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</si>
  <si>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</si>
  <si>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</si>
  <si>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</si>
  <si>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</si>
  <si>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</si>
  <si>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</si>
  <si>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</si>
  <si>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</si>
  <si>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</si>
  <si>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</si>
  <si>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</si>
  <si>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</si>
  <si>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</si>
  <si>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</si>
  <si>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</si>
  <si>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</si>
  <si>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</si>
  <si>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</si>
  <si>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</si>
  <si>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</si>
  <si>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</si>
  <si>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</si>
  <si>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</si>
  <si>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</si>
  <si>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</si>
  <si>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</si>
  <si>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</si>
  <si>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</si>
  <si>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</si>
  <si>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</si>
  <si>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</si>
  <si>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</si>
  <si>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</si>
  <si>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</si>
  <si>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</si>
  <si>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</si>
  <si>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</si>
  <si>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</si>
  <si>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</si>
  <si>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</si>
  <si>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</si>
  <si>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</si>
  <si>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</si>
  <si>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</si>
  <si>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</si>
  <si>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</si>
  <si>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</si>
  <si>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</si>
  <si>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</si>
  <si>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</si>
  <si>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</si>
  <si>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</si>
  <si>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</si>
  <si>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</si>
  <si>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</si>
  <si>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</si>
  <si>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</si>
  <si>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</si>
  <si>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</si>
  <si>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</si>
  <si>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</si>
  <si>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</si>
  <si>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</si>
  <si>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</si>
  <si>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</si>
  <si>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</si>
  <si>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</si>
  <si>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</si>
  <si>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</si>
  <si>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</si>
  <si>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</si>
  <si>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</si>
  <si>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</si>
  <si>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</si>
  <si>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</si>
  <si>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</si>
  <si>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</si>
  <si>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</si>
  <si>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</si>
  <si>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</si>
  <si>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</si>
  <si>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</si>
  <si>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</si>
  <si>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</si>
  <si>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</si>
  <si>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</si>
  <si>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</si>
  <si>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</si>
  <si>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</si>
  <si>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</si>
  <si>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</si>
  <si>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</si>
  <si>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</si>
  <si>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</si>
  <si>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</si>
  <si>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</si>
  <si>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</si>
  <si>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</si>
  <si>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</si>
  <si>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</si>
  <si>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</si>
  <si>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</si>
  <si>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</si>
  <si>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</si>
  <si>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</si>
  <si>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</si>
  <si>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</si>
  <si>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</si>
  <si>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</si>
  <si>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</si>
  <si>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</si>
  <si>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</si>
  <si>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</si>
  <si>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</si>
  <si>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</si>
  <si>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</si>
  <si>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</si>
  <si>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</si>
  <si>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</si>
  <si>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</si>
  <si>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</si>
  <si>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</si>
  <si>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</si>
  <si>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</si>
  <si>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</si>
  <si>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</si>
  <si>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</si>
  <si>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</si>
  <si>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</si>
  <si>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</si>
  <si>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</si>
  <si>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</si>
  <si>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</si>
  <si>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</si>
  <si>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</si>
  <si>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</si>
  <si>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</si>
  <si>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</si>
  <si>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</si>
  <si>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</si>
  <si>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</si>
  <si>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</si>
  <si>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</si>
  <si>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</si>
  <si>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</si>
  <si>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</si>
  <si>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</si>
  <si>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</si>
  <si>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</si>
  <si>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</si>
  <si>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</si>
  <si>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</si>
  <si>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</si>
  <si>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</si>
  <si>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</si>
  <si>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</si>
  <si>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</si>
  <si>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</si>
  <si>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</si>
  <si>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</si>
  <si>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</si>
  <si>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</si>
  <si>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</si>
  <si>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</si>
  <si>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</si>
  <si>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</si>
  <si>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</si>
  <si>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</si>
  <si>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</si>
  <si>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</si>
  <si>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</si>
  <si>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</si>
  <si>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</si>
  <si>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</si>
  <si>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</si>
  <si>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</si>
  <si>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</si>
  <si>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</si>
  <si>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</si>
  <si>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</si>
  <si>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</si>
  <si>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</si>
  <si>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</si>
  <si>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</si>
  <si>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</si>
  <si>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</si>
  <si>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</si>
  <si>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</si>
  <si>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</si>
  <si>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</si>
  <si>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</si>
  <si>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</si>
  <si>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</si>
  <si>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</si>
  <si>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</si>
  <si>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</si>
  <si>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</si>
  <si>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</si>
  <si>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</si>
  <si>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</si>
  <si>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</si>
  <si>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</si>
  <si>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</si>
  <si>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</si>
  <si>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</si>
  <si>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</si>
  <si>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</si>
  <si>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</si>
  <si>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</si>
  <si>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</si>
  <si>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</si>
  <si>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</si>
  <si>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</si>
  <si>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</si>
  <si>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</si>
  <si>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</si>
  <si>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</si>
  <si>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</si>
  <si>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</si>
  <si>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</si>
  <si>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</si>
  <si>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</si>
  <si>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</si>
  <si>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</si>
  <si>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</si>
  <si>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</si>
  <si>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</si>
  <si>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</si>
  <si>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</si>
  <si>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</si>
  <si>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</si>
  <si>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</si>
  <si>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</si>
  <si>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</si>
  <si>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</si>
  <si>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</si>
  <si>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</si>
  <si>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</si>
  <si>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</si>
  <si>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</si>
  <si>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</si>
  <si>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</si>
  <si>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</si>
  <si>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</si>
  <si>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</si>
  <si>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</si>
  <si>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</si>
  <si>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</si>
  <si>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</si>
  <si>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</si>
  <si>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</si>
  <si>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</si>
  <si>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</si>
  <si>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</si>
  <si>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</si>
  <si>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</si>
  <si>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</si>
  <si>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</si>
  <si>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</si>
  <si>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</si>
  <si>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</si>
  <si>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</si>
  <si>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</si>
  <si>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</si>
  <si>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</si>
  <si>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</si>
  <si>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</si>
  <si>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</si>
  <si>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</si>
  <si>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</si>
  <si>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</si>
  <si>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</si>
  <si>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</si>
  <si>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</si>
  <si>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</si>
  <si>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</si>
  <si>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</si>
  <si>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</si>
  <si>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</si>
  <si>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</si>
  <si>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</si>
  <si>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</si>
  <si>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</si>
  <si>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</si>
  <si>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</si>
  <si>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</si>
  <si>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</si>
  <si>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</si>
  <si>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</si>
  <si>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</si>
  <si>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</si>
  <si>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</si>
  <si>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</si>
  <si>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</si>
  <si>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</si>
  <si>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</si>
  <si>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</si>
  <si>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</si>
  <si>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</si>
  <si>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</si>
  <si>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</si>
  <si>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</si>
  <si>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</si>
  <si>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</si>
  <si>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</si>
  <si>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</si>
  <si>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</si>
  <si>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</si>
  <si>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</si>
  <si>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</si>
  <si>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</si>
  <si>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</si>
  <si>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</si>
  <si>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</si>
  <si>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</si>
  <si>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</si>
  <si>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</si>
  <si>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</si>
  <si>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</si>
  <si>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</si>
  <si>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</si>
  <si>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</si>
  <si>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</si>
  <si>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</si>
  <si>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</si>
  <si>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</si>
  <si>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</si>
  <si>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</si>
  <si>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</si>
  <si>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</si>
  <si>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</si>
  <si>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</si>
  <si>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</si>
  <si>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</si>
  <si>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</si>
  <si>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</si>
  <si>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</si>
  <si>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</si>
  <si>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</si>
  <si>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</si>
  <si>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</si>
  <si>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</si>
  <si>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</si>
  <si>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</si>
  <si>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</si>
  <si>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</si>
  <si>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</si>
  <si>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</si>
  <si>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</si>
  <si>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</si>
  <si>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</si>
  <si>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</si>
  <si>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</si>
  <si>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</si>
  <si>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</si>
  <si>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</si>
  <si>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</si>
  <si>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</si>
  <si>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</si>
  <si>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</si>
  <si>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</si>
  <si>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</si>
  <si>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</si>
  <si>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</si>
  <si>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</si>
  <si>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</si>
  <si>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</si>
  <si>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</si>
  <si>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</si>
  <si>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</si>
  <si>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</si>
  <si>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</si>
  <si>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</si>
  <si>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</si>
  <si>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</si>
  <si>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</si>
  <si>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</si>
  <si>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</si>
  <si>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</si>
  <si>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</si>
  <si>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</si>
  <si>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</si>
  <si>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</si>
  <si>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</si>
  <si>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</si>
  <si>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</si>
  <si>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</si>
  <si>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</si>
  <si>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</si>
  <si>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</si>
  <si>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</si>
  <si>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</si>
  <si>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</si>
  <si>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</si>
  <si>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</si>
  <si>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</si>
  <si>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</si>
  <si>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</si>
  <si>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</si>
  <si>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</si>
  <si>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</si>
  <si>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</si>
  <si>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</si>
  <si>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</si>
  <si>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</si>
  <si>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</si>
  <si>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</si>
  <si>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</si>
  <si>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</si>
  <si>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</si>
  <si>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</si>
  <si>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</si>
  <si>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</si>
  <si>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</si>
  <si>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</si>
  <si>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</si>
  <si>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</si>
  <si>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</si>
  <si>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</si>
  <si>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</si>
  <si>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</si>
  <si>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</si>
  <si>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</si>
  <si>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</si>
  <si>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</si>
  <si>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</si>
  <si>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</si>
  <si>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</si>
  <si>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</si>
  <si>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</si>
  <si>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</si>
  <si>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</si>
  <si>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</si>
  <si>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</si>
  <si>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</si>
  <si>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</si>
  <si>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</si>
  <si>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</si>
  <si>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</si>
  <si>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</si>
  <si>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</si>
  <si>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</si>
  <si>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</si>
  <si>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</si>
  <si>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</si>
  <si>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</si>
  <si>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</si>
  <si>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</si>
  <si>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</si>
  <si>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</si>
  <si>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</si>
  <si>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</si>
  <si>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</si>
  <si>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</si>
  <si>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</si>
  <si>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</si>
  <si>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</si>
  <si>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</si>
  <si>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</si>
  <si>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</si>
  <si>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</si>
  <si>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</si>
  <si>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</si>
  <si>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</si>
  <si>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</si>
  <si>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</si>
  <si>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</si>
  <si>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</si>
  <si>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</si>
  <si>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</si>
  <si>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</si>
  <si>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</si>
  <si>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</si>
  <si>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</si>
  <si>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</si>
  <si>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</si>
  <si>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</si>
  <si>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</si>
  <si>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</si>
  <si>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</si>
  <si>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</si>
  <si>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</si>
  <si>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</si>
  <si>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</si>
  <si>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</si>
  <si>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</si>
  <si>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</si>
  <si>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</si>
  <si>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</si>
  <si>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</si>
  <si>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</si>
  <si>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</si>
  <si>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</si>
  <si>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</si>
  <si>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</si>
  <si>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</si>
  <si>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</si>
  <si>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</si>
  <si>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</si>
  <si>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</si>
  <si>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</si>
  <si>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</si>
  <si>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</si>
  <si>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</si>
  <si>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</si>
  <si>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</si>
  <si>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</si>
  <si>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</si>
  <si>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</si>
  <si>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</si>
  <si>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</si>
  <si>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</si>
  <si>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</si>
  <si>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</si>
  <si>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</si>
  <si>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</si>
  <si>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</si>
  <si>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</si>
  <si>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</si>
  <si>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</si>
  <si>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</si>
  <si>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</si>
  <si>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</si>
  <si>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</si>
  <si>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</si>
  <si>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</si>
  <si>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</si>
  <si>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</si>
  <si>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</si>
  <si>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</si>
  <si>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</si>
  <si>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</si>
  <si>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</si>
  <si>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</si>
  <si>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</si>
  <si>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</si>
  <si>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</si>
  <si>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</si>
  <si>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</si>
  <si>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</si>
  <si>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</si>
  <si>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</si>
  <si>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</si>
  <si>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</si>
  <si>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</si>
  <si>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</si>
  <si>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</si>
  <si>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</si>
  <si>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</si>
  <si>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</si>
  <si>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</si>
  <si>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</si>
  <si>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</si>
  <si>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</si>
  <si>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</si>
  <si>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</si>
  <si>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</si>
  <si>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</si>
  <si>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</si>
  <si>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</si>
  <si>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</si>
  <si>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</si>
  <si>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</si>
  <si>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</si>
  <si>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</si>
  <si>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</si>
  <si>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</si>
  <si>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</si>
  <si>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</si>
  <si>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</si>
  <si>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</si>
  <si>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</si>
  <si>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</si>
  <si>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</si>
  <si>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</si>
  <si>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</si>
  <si>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</si>
  <si>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</si>
  <si>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</si>
  <si>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</si>
  <si>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</si>
  <si>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</si>
  <si>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</si>
  <si>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</si>
  <si>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</si>
  <si>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</si>
  <si>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</si>
  <si>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</si>
  <si>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</si>
  <si>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</si>
  <si>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</si>
  <si>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</si>
  <si>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</si>
  <si>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</si>
  <si>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</si>
  <si>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</si>
  <si>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</si>
  <si>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</si>
  <si>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</si>
  <si>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</si>
  <si>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</si>
  <si>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</si>
  <si>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</si>
  <si>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</si>
  <si>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</si>
  <si>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</si>
  <si>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</si>
  <si>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</si>
  <si>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</si>
  <si>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</si>
  <si>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</si>
  <si>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</si>
  <si>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</si>
  <si>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</si>
  <si>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</si>
  <si>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</si>
  <si>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</si>
  <si>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</si>
  <si>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</si>
  <si>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</si>
  <si>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</si>
  <si>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</si>
  <si>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</si>
  <si>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</si>
  <si>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</si>
  <si>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</si>
  <si>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</si>
  <si>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</si>
  <si>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</si>
  <si>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</si>
  <si>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</si>
  <si>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</si>
  <si>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</si>
  <si>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</si>
  <si>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</si>
  <si>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</si>
  <si>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</si>
  <si>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</si>
  <si>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</si>
  <si>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</si>
  <si>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</si>
  <si>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</si>
  <si>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</si>
  <si>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</si>
  <si>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</si>
  <si>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</si>
  <si>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</si>
  <si>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</si>
  <si>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</si>
  <si>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</si>
  <si>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</si>
  <si>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</si>
  <si>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</si>
  <si>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</si>
  <si>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</si>
  <si>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</si>
  <si>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</si>
  <si>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</si>
  <si>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</si>
  <si>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</si>
  <si>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</si>
  <si>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</si>
  <si>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</si>
  <si>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</si>
  <si>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</si>
  <si>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</si>
  <si>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</si>
  <si>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</si>
  <si>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</si>
  <si>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</si>
  <si>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</si>
  <si>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</si>
  <si>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</si>
  <si>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</si>
  <si>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</si>
  <si>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</si>
  <si>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</si>
  <si>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</si>
  <si>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</si>
  <si>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</si>
  <si>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</si>
  <si>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</si>
  <si>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</si>
  <si>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</si>
  <si>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</si>
  <si>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</si>
  <si>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</si>
  <si>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</si>
  <si>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</si>
  <si>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</si>
  <si>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</si>
  <si>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</si>
  <si>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</si>
  <si>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</si>
  <si>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</si>
  <si>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</si>
  <si>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</si>
  <si>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</si>
  <si>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</si>
  <si>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</si>
  <si>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</si>
  <si>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</si>
  <si>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</si>
  <si>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</si>
  <si>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</si>
  <si>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</si>
  <si>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</si>
  <si>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</si>
  <si>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</si>
  <si>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</si>
  <si>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</si>
  <si>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</si>
  <si>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</si>
  <si>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</si>
  <si>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</si>
  <si>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</si>
  <si>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</si>
  <si>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</si>
  <si>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</si>
  <si>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</si>
  <si>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</si>
  <si>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</si>
  <si>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</si>
  <si>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</si>
  <si>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</si>
  <si>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</si>
  <si>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</si>
  <si>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</si>
  <si>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</si>
  <si>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</si>
  <si>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</si>
  <si>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</si>
  <si>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</si>
  <si>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</si>
  <si>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</si>
  <si>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</si>
  <si>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</si>
  <si>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</si>
  <si>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</si>
  <si>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</si>
  <si>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</si>
  <si>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</si>
  <si>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</si>
  <si>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</si>
  <si>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</si>
  <si>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</si>
  <si>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</si>
  <si>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</si>
  <si>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</si>
  <si>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</si>
  <si>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</si>
  <si>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</si>
  <si>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</si>
  <si>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</si>
  <si>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</si>
  <si>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</si>
  <si>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</si>
  <si>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</si>
  <si>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</si>
  <si>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</si>
  <si>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</si>
  <si>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</si>
  <si>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</si>
  <si>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</si>
  <si>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</si>
  <si>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</si>
  <si>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</si>
  <si>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</si>
  <si>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</si>
  <si>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</si>
  <si>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</si>
  <si>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</si>
  <si>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</si>
  <si>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</si>
  <si>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</si>
  <si>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</si>
  <si>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</si>
  <si>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</si>
  <si>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</si>
  <si>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</si>
  <si>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</si>
  <si>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</si>
  <si>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</si>
  <si>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</si>
  <si>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</si>
  <si>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</si>
  <si>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</si>
  <si>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</si>
  <si>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</si>
  <si>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</si>
  <si>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</si>
  <si>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</si>
  <si>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</si>
  <si>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</si>
  <si>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</si>
  <si>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</si>
  <si>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</si>
  <si>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</si>
  <si>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</si>
  <si>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</si>
  <si>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</si>
  <si>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</si>
  <si>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</si>
  <si>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</si>
  <si>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</si>
  <si>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</si>
  <si>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</si>
  <si>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</si>
  <si>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</si>
  <si>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</si>
  <si>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</si>
  <si>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</si>
  <si>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</si>
  <si>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</si>
  <si>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</si>
  <si>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</si>
  <si>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</si>
  <si>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</si>
  <si>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</si>
  <si>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</si>
  <si>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</si>
  <si>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</si>
  <si>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</si>
  <si>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</si>
  <si>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</si>
  <si>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</si>
  <si>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</si>
  <si>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</si>
  <si>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</si>
  <si>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</si>
  <si>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</si>
  <si>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</si>
  <si>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</si>
  <si>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</si>
  <si>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</si>
  <si>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</si>
  <si>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</si>
  <si>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</si>
  <si>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</si>
  <si>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</si>
  <si>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</si>
  <si>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</si>
  <si>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</si>
  <si>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</si>
  <si>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</si>
  <si>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</si>
  <si>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</si>
  <si>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</si>
  <si>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</si>
  <si>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</si>
  <si>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</si>
  <si>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</si>
  <si>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</si>
  <si>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</si>
  <si>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</si>
  <si>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</si>
  <si>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</si>
  <si>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</si>
  <si>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</si>
  <si>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</si>
  <si>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</si>
  <si>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</si>
  <si>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</si>
  <si>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</si>
  <si>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</si>
  <si>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</si>
  <si>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</si>
  <si>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</si>
  <si>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</si>
  <si>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</si>
  <si>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</si>
  <si>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</si>
  <si>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</si>
  <si>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</si>
  <si>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</si>
  <si>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</si>
  <si>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</si>
  <si>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</si>
  <si>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</si>
  <si>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</si>
  <si>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</si>
  <si>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</si>
  <si>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</si>
  <si>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</si>
  <si>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</si>
  <si>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</si>
  <si>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</si>
  <si>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</si>
  <si>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</si>
  <si>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</si>
  <si>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</si>
  <si>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</si>
  <si>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</si>
  <si>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</si>
  <si>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</si>
  <si>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</si>
  <si>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</si>
  <si>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</si>
  <si>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</si>
  <si>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</si>
  <si>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</si>
  <si>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</si>
  <si>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</si>
  <si>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</si>
  <si>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</si>
  <si>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</si>
  <si>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</si>
  <si>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</si>
  <si>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</si>
  <si>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</si>
  <si>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</si>
  <si>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</si>
  <si>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</si>
  <si>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</si>
  <si>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</si>
  <si>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</si>
  <si>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</si>
  <si>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</si>
  <si>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</si>
  <si>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</si>
  <si>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</si>
  <si>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</si>
  <si>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</si>
  <si>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</si>
  <si>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</si>
  <si>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</si>
  <si>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</si>
  <si>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</si>
  <si>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</si>
  <si>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</si>
  <si>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</si>
  <si>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</si>
  <si>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</si>
  <si>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</si>
  <si>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</si>
  <si>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</si>
  <si>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</si>
  <si>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</si>
  <si>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</si>
  <si>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</si>
  <si>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</si>
  <si>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</si>
  <si>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</si>
  <si>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</si>
  <si>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</si>
  <si>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</si>
  <si>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</si>
  <si>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</si>
  <si>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</si>
  <si>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</si>
  <si>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</si>
  <si>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</si>
  <si>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</si>
  <si>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</si>
  <si>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</si>
  <si>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</si>
  <si>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</si>
  <si>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</si>
  <si>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</si>
  <si>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</si>
  <si>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</si>
  <si>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</si>
  <si>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</si>
  <si>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</si>
  <si>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</si>
  <si>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</si>
  <si>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</si>
  <si>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</si>
  <si>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</si>
  <si>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</si>
  <si>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</si>
  <si>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</si>
  <si>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</si>
  <si>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</si>
  <si>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</si>
  <si>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</si>
  <si>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</si>
  <si>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</si>
  <si>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</si>
  <si>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</si>
  <si>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</si>
  <si>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</si>
  <si>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</si>
  <si>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</si>
  <si>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</si>
  <si>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</si>
  <si>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</si>
  <si>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</si>
  <si>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</si>
  <si>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</si>
  <si>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</si>
  <si>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</si>
  <si>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</si>
  <si>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</si>
  <si>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</si>
  <si>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</si>
  <si>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</si>
  <si>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</si>
  <si>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</si>
  <si>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</si>
  <si>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</si>
  <si>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</si>
  <si>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</si>
  <si>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</si>
  <si>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</si>
  <si>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</si>
  <si>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</si>
  <si>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</si>
  <si>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</si>
  <si>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</si>
  <si>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</si>
  <si>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</si>
  <si>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</si>
  <si>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</si>
  <si>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</si>
  <si>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</si>
  <si>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</si>
  <si>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</si>
  <si>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</si>
  <si>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</si>
  <si>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</si>
  <si>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</si>
  <si>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</si>
  <si>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</si>
  <si>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</si>
  <si>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</si>
  <si>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</si>
  <si>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</si>
  <si>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</si>
  <si>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</si>
  <si>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</si>
  <si>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</si>
  <si>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</si>
  <si>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</si>
  <si>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</si>
  <si>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</si>
  <si>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</si>
  <si>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</si>
  <si>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</si>
  <si>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</si>
  <si>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</si>
  <si>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</si>
  <si>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</si>
  <si>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</si>
  <si>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</si>
  <si>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</si>
  <si>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</si>
  <si>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</si>
  <si>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</si>
  <si>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</si>
  <si>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</si>
  <si>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</si>
  <si>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</si>
  <si>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</si>
  <si>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</si>
  <si>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</si>
  <si>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</si>
  <si>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</si>
  <si>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</si>
  <si>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</si>
  <si>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</si>
  <si>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</si>
  <si>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</si>
  <si>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</si>
  <si>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</si>
  <si>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</si>
  <si>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</si>
  <si>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</si>
  <si>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</si>
  <si>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</si>
  <si>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</si>
  <si>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</si>
  <si>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</si>
  <si>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</si>
  <si>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</si>
  <si>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</si>
  <si>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</si>
  <si>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</si>
  <si>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</si>
  <si>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</si>
  <si>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</si>
  <si>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</si>
  <si>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</si>
  <si>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</si>
  <si>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</si>
  <si>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</si>
  <si>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</si>
  <si>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</si>
  <si>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</si>
  <si>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</si>
  <si>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</si>
  <si>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</si>
  <si>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</si>
  <si>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</si>
  <si>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</si>
  <si>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</si>
  <si>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</si>
  <si>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</si>
  <si>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</si>
  <si>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</si>
  <si>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</si>
  <si>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</si>
  <si>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</si>
  <si>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</si>
  <si>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</si>
  <si>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</si>
  <si>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</si>
  <si>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</si>
  <si>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</si>
  <si>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</si>
  <si>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</si>
  <si>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</si>
  <si>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</si>
  <si>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</si>
  <si>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</si>
  <si>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</si>
  <si>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</si>
  <si>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</si>
  <si>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</si>
  <si>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</si>
  <si>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</si>
  <si>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</si>
  <si>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</si>
  <si>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</si>
  <si>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</si>
  <si>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</si>
  <si>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</si>
  <si>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</si>
  <si>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</si>
  <si>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</si>
  <si>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</si>
  <si>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</si>
  <si>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</si>
  <si>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</si>
  <si>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</si>
  <si>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</si>
  <si>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</si>
  <si>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</si>
  <si>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</si>
  <si>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</si>
  <si>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</si>
  <si>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</si>
  <si>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</si>
  <si>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</si>
  <si>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</si>
  <si>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</si>
  <si>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</si>
  <si>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</si>
  <si>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</si>
  <si>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</si>
  <si>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</si>
  <si>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</si>
  <si>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</si>
  <si>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</si>
  <si>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</si>
  <si>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</si>
  <si>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</si>
  <si>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</si>
  <si>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</si>
  <si>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</si>
  <si>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</si>
  <si>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</si>
  <si>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</si>
  <si>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</si>
  <si>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</si>
  <si>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</si>
  <si>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</si>
  <si>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</si>
  <si>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</si>
  <si>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</si>
  <si>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</si>
  <si>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</si>
  <si>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</si>
  <si>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</si>
  <si>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</si>
  <si>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</si>
  <si>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</si>
  <si>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</si>
  <si>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</si>
  <si>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</si>
  <si>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</si>
  <si>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</si>
  <si>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</si>
  <si>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</si>
  <si>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</si>
  <si>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</si>
  <si>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</si>
  <si>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</si>
  <si>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</si>
  <si>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</si>
  <si>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</si>
  <si>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</si>
  <si>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</si>
  <si>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</si>
  <si>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</si>
  <si>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</si>
  <si>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</si>
  <si>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</si>
  <si>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</si>
  <si>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</si>
  <si>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</si>
  <si>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</si>
  <si>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</si>
  <si>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</si>
  <si>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</si>
  <si>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</si>
  <si>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</si>
  <si>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</si>
  <si>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</si>
  <si>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</si>
  <si>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</si>
  <si>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</si>
  <si>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</si>
  <si>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</si>
  <si>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</si>
  <si>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</si>
  <si>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</si>
  <si>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</si>
  <si>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</si>
  <si>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</si>
  <si>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</si>
  <si>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</si>
  <si>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</si>
  <si>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</si>
  <si>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</si>
  <si>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</si>
  <si>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</si>
  <si>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</si>
  <si>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</si>
  <si>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</si>
  <si>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</si>
  <si>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</si>
  <si>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</si>
  <si>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</si>
  <si>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</si>
  <si>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</si>
  <si>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</si>
  <si>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</si>
  <si>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</si>
  <si>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</si>
  <si>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</si>
  <si>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</si>
  <si>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</si>
  <si>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</si>
  <si>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</si>
  <si>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</si>
  <si>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</si>
  <si>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</si>
  <si>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</si>
  <si>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</si>
  <si>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</si>
  <si>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</si>
  <si>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</si>
  <si>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</si>
  <si>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</si>
  <si>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</si>
  <si>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</si>
  <si>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</si>
  <si>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</si>
  <si>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</si>
  <si>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</si>
  <si>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</si>
  <si>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</si>
  <si>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</si>
  <si>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</si>
  <si>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</si>
  <si>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</si>
  <si>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</si>
  <si>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</si>
  <si>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</si>
  <si>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</si>
  <si>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</si>
  <si>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</si>
  <si>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</si>
  <si>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</si>
  <si>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</si>
  <si>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</si>
  <si>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</si>
  <si>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</si>
  <si>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</si>
  <si>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</si>
  <si>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</si>
  <si>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</si>
  <si>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</si>
  <si>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</si>
  <si>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</si>
  <si>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</si>
  <si>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</si>
  <si>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</si>
  <si>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</si>
  <si>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</si>
  <si>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</si>
  <si>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</si>
  <si>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</si>
  <si>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</si>
  <si>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</si>
  <si>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</si>
  <si>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</si>
  <si>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</si>
  <si>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</si>
  <si>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</si>
  <si>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</si>
  <si>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</si>
  <si>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</si>
  <si>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</si>
  <si>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</si>
  <si>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</si>
  <si>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</si>
  <si>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</si>
  <si>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</si>
  <si>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</si>
  <si>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</si>
  <si>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</si>
  <si>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</si>
  <si>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</si>
  <si>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</si>
  <si>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</si>
  <si>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</si>
  <si>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</si>
  <si>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</si>
  <si>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</si>
  <si>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</si>
  <si>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</si>
  <si>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</si>
  <si>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</si>
  <si>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</si>
  <si>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</si>
  <si>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</si>
  <si>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</si>
  <si>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</si>
  <si>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</si>
  <si>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</si>
  <si>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</si>
  <si>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</si>
  <si>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</si>
  <si>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</si>
  <si>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</si>
  <si>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</si>
  <si>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</si>
  <si>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</si>
  <si>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</si>
  <si>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</si>
  <si>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</si>
  <si>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</si>
  <si>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</si>
  <si>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</si>
  <si>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</si>
  <si>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</si>
  <si>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</si>
  <si>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</si>
  <si>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</si>
  <si>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</si>
  <si>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</si>
  <si>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</si>
  <si>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</si>
  <si>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</si>
  <si>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</si>
  <si>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</si>
  <si>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</si>
  <si>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</si>
  <si>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</si>
  <si>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</si>
  <si>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</si>
  <si>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</si>
  <si>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</si>
  <si>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</si>
  <si>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</si>
  <si>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</si>
  <si>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</si>
  <si>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</si>
  <si>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</si>
  <si>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</si>
  <si>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</si>
  <si>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</si>
  <si>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</si>
  <si>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</si>
  <si>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</si>
  <si>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</si>
  <si>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</si>
  <si>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</si>
  <si>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</si>
  <si>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</si>
  <si>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</si>
  <si>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</si>
  <si>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</si>
  <si>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</si>
  <si>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</si>
  <si>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</si>
  <si>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</si>
  <si>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</si>
  <si>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</si>
  <si>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</si>
  <si>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</si>
  <si>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</si>
  <si>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</si>
  <si>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</si>
  <si>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</si>
  <si>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</si>
  <si>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</si>
  <si>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</si>
  <si>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</si>
  <si>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</si>
  <si>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</si>
  <si>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</si>
  <si>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</si>
  <si>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</si>
  <si>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</si>
  <si>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</si>
  <si>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</si>
  <si>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</si>
  <si>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</si>
  <si>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</si>
  <si>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</si>
  <si>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</si>
  <si>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</si>
  <si>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</si>
  <si>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</si>
  <si>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</si>
  <si>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</si>
  <si>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</si>
  <si>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</si>
  <si>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</si>
  <si>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</si>
  <si>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</si>
  <si>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</si>
  <si>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</si>
  <si>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</si>
  <si>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</si>
  <si>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</si>
  <si>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</si>
  <si>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</si>
  <si>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</si>
  <si>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</si>
  <si>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</si>
  <si>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</si>
  <si>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</si>
  <si>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</si>
  <si>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</si>
  <si>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</si>
  <si>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</si>
  <si>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</si>
  <si>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</si>
  <si>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</si>
  <si>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</si>
  <si>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</si>
  <si>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</si>
  <si>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</si>
  <si>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</si>
  <si>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</si>
  <si>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</si>
  <si>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</si>
  <si>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</si>
  <si>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</si>
  <si>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</si>
  <si>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</si>
  <si>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</si>
  <si>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</si>
  <si>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</si>
  <si>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</si>
  <si>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</si>
  <si>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</si>
  <si>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</si>
  <si>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</si>
  <si>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</si>
  <si>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</si>
  <si>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</si>
  <si>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</si>
  <si>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</si>
  <si>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</si>
  <si>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</si>
  <si>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</si>
  <si>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</si>
  <si>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</si>
  <si>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</si>
  <si>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</si>
  <si>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</si>
  <si>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</si>
  <si>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</si>
  <si>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</si>
  <si>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</si>
  <si>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</si>
  <si>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</si>
  <si>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</si>
  <si>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</si>
  <si>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</si>
  <si>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</si>
  <si>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</si>
  <si>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</si>
  <si>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</si>
  <si>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</si>
  <si>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</si>
  <si>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</si>
  <si>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</si>
  <si>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</si>
  <si>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</si>
  <si>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</si>
  <si>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</si>
  <si>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</si>
  <si>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</si>
  <si>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</si>
  <si>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</si>
  <si>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</si>
  <si>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</si>
  <si>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</si>
  <si>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</si>
  <si>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</si>
  <si>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</si>
  <si>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</si>
  <si>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</si>
  <si>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</si>
  <si>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</si>
  <si>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</si>
  <si>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</si>
  <si>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</si>
  <si>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</si>
  <si>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</si>
  <si>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</si>
  <si>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</si>
  <si>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</si>
  <si>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</si>
  <si>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</si>
  <si>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</si>
  <si>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</si>
  <si>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</si>
  <si>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</si>
  <si>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</si>
  <si>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</si>
  <si>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</si>
  <si>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</si>
  <si>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</si>
  <si>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</si>
  <si>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</si>
  <si>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</si>
  <si>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</si>
  <si>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</si>
  <si>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</si>
  <si>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</si>
  <si>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</si>
  <si>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</si>
  <si>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</si>
  <si>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</si>
  <si>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</si>
  <si>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</si>
  <si>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</si>
  <si>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</si>
  <si>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</si>
  <si>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</si>
  <si>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</si>
  <si>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</si>
  <si>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</si>
  <si>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</si>
  <si>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</si>
  <si>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</si>
  <si>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</si>
  <si>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</si>
  <si>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</si>
  <si>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</si>
  <si>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</si>
  <si>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</si>
  <si>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</si>
  <si>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</si>
  <si>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</si>
  <si>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</si>
  <si>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</si>
  <si>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</si>
  <si>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</si>
  <si>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</si>
  <si>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</si>
  <si>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</si>
  <si>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</si>
  <si>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</si>
  <si>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</si>
  <si>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</si>
  <si>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</si>
  <si>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</si>
  <si>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</si>
  <si>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</si>
  <si>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</si>
  <si>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</si>
  <si>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</si>
  <si>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</si>
  <si>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</si>
  <si>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</si>
  <si>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</si>
  <si>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</si>
  <si>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</si>
  <si>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</si>
  <si>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</si>
  <si>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</si>
  <si>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</si>
  <si>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</si>
  <si>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</si>
  <si>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</si>
  <si>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</si>
  <si>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</si>
  <si>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</si>
  <si>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</si>
  <si>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</si>
  <si>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</si>
  <si>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</si>
  <si>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</si>
  <si>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</si>
  <si>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</si>
  <si>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</si>
  <si>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</si>
  <si>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</si>
  <si>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</si>
  <si>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</si>
  <si>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</si>
  <si>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</si>
  <si>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</si>
  <si>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</si>
  <si>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</si>
  <si>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</si>
  <si>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</si>
  <si>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</si>
  <si>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</si>
  <si>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</si>
  <si>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</si>
  <si>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</si>
  <si>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</si>
  <si>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</si>
  <si>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</si>
  <si>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</si>
  <si>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</si>
  <si>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</si>
  <si>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</si>
  <si>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</si>
  <si>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</si>
  <si>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</si>
  <si>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</si>
  <si>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</si>
  <si>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</si>
  <si>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</si>
  <si>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</si>
  <si>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</si>
  <si>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</si>
  <si>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</si>
  <si>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</si>
  <si>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</si>
  <si>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</si>
  <si>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</si>
  <si>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</si>
  <si>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</si>
  <si>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</si>
  <si>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</si>
  <si>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</si>
  <si>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</si>
  <si>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</si>
  <si>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</si>
  <si>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</si>
  <si>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</si>
  <si>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</si>
  <si>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</si>
  <si>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</si>
  <si>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</si>
  <si>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</si>
  <si>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</si>
  <si>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</si>
  <si>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</si>
  <si>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</si>
  <si>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</si>
  <si>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</si>
  <si>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</si>
  <si>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</si>
  <si>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</si>
  <si>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</si>
  <si>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</si>
  <si>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</si>
  <si>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</si>
  <si>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</si>
  <si>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</si>
  <si>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</si>
  <si>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</si>
  <si>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</si>
  <si>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</si>
  <si>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</si>
  <si>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</si>
  <si>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</si>
  <si>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</si>
  <si>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</si>
  <si>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</si>
  <si>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</si>
  <si>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</si>
  <si>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</si>
  <si>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</si>
  <si>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</si>
  <si>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</si>
  <si>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</si>
  <si>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</si>
  <si>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</si>
  <si>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</si>
  <si>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</si>
  <si>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</si>
  <si>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</si>
  <si>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</si>
  <si>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</si>
  <si>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</si>
  <si>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</si>
  <si>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</si>
  <si>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</si>
  <si>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</si>
  <si>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</si>
  <si>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</si>
  <si>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</si>
  <si>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</si>
  <si>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</si>
  <si>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</si>
  <si>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</si>
  <si>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</si>
  <si>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</si>
  <si>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</si>
  <si>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</si>
  <si>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</si>
  <si>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</si>
  <si>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</si>
  <si>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</si>
  <si>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</si>
  <si>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</si>
  <si>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</si>
  <si>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</si>
  <si>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</si>
  <si>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</si>
  <si>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</si>
  <si>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</si>
  <si>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</si>
  <si>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</si>
  <si>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</si>
  <si>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</si>
  <si>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</si>
  <si>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</si>
  <si>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</si>
  <si>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</si>
  <si>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</si>
  <si>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</si>
  <si>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PCM-20251008-00002401</t>
  </si>
  <si>
    <t>Site located inside USF area and team will move after fajr</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</si>
  <si>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</si>
  <si>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</si>
  <si>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</si>
  <si>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</si>
  <si>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</si>
  <si>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</si>
  <si>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</si>
  <si>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</si>
  <si>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</si>
  <si>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</si>
  <si>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</si>
  <si>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</si>
  <si>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</si>
  <si>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</si>
  <si>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</si>
  <si>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</si>
  <si>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</si>
  <si>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</si>
  <si>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</si>
  <si>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</si>
  <si>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</si>
  <si>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</si>
  <si>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</si>
  <si>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</si>
  <si>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</si>
  <si>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</si>
  <si>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</si>
  <si>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</si>
  <si>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</si>
  <si>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</si>
  <si>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</si>
  <si>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</si>
  <si>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</si>
  <si>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</si>
  <si>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</si>
  <si>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</si>
  <si>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</si>
  <si>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</si>
  <si>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</si>
  <si>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</si>
  <si>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</si>
  <si>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</si>
  <si>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</si>
  <si>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</si>
  <si>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</si>
  <si>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</si>
  <si>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</si>
  <si>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</si>
  <si>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</si>
  <si>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</si>
  <si>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</si>
  <si>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</si>
  <si>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</si>
  <si>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</si>
  <si>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</si>
  <si>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</si>
  <si>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</si>
  <si>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</si>
  <si>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</si>
  <si>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</si>
  <si>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</si>
  <si>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</si>
  <si>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</si>
  <si>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</si>
  <si>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</si>
  <si>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</si>
  <si>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</si>
  <si>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</si>
  <si>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</si>
  <si>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</si>
  <si>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</si>
  <si>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</si>
  <si>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</si>
  <si>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</si>
  <si>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</si>
  <si>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</si>
  <si>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</si>
  <si>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</si>
  <si>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</si>
  <si>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</si>
  <si>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</si>
  <si>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</si>
  <si>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</si>
  <si>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</si>
  <si>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</si>
  <si>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</si>
  <si>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</si>
  <si>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</si>
  <si>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</si>
  <si>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</si>
  <si>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</si>
  <si>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</si>
  <si>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</si>
  <si>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</si>
  <si>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PCM-20251008-00002723</t>
  </si>
  <si>
    <t xml:space="preserve">EM team moved ETA: 60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</si>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</sst>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7" totalsRowShown="0" headerRowDxfId="174" dataDxfId="173" headerRowBorderDxfId="171" tableBorderDxfId="172" totalsRowBorderDxfId="170">
  <autoFilter ref="A1:L7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5" totalsRowShown="0" headerRowDxfId="31" dataDxfId="30" headerRowBorderDxfId="28" tableBorderDxfId="29">
  <autoFilter ref="A1:L1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7"/>
  <sheetViews>
    <sheetView workbookViewId="0">
      <selection activeCell="K11" sqref="K11"/>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8"/>
      <c r="N1" s="168"/>
      <c r="O1" s="168"/>
    </row>
    <row r="2" spans="1:15" s="70" customFormat="1" ht="70.5" customHeight="1">
      <c r="A2" s="68" t="s">
        <v>38963</v>
      </c>
      <c r="B2" s="65" t="str">
        <f>IFERROR(VLOOKUP(D2,DB!A:K,11,0),"")</f>
        <v>R1</v>
      </c>
      <c r="C2" s="65">
        <v>1</v>
      </c>
      <c r="D2" s="85" t="s">
        <v>17807</v>
      </c>
      <c r="E2" s="69" t="s">
        <v>38964</v>
      </c>
      <c r="F2" s="82">
        <v>45662.948425925926</v>
      </c>
      <c r="G2" s="72">
        <f ca="1">IFERROR(NOW()-F2,"")</f>
        <v>275.97869143518619</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21768</v>
      </c>
      <c r="E3" s="144" t="s">
        <v>38964</v>
      </c>
      <c r="F3" s="145">
        <v>45938.751608796294</v>
      </c>
      <c r="G3" s="146">
        <f ca="1">IFERROR(NOW()-F3,"")</f>
        <v>0.17550844907964347</v>
      </c>
      <c r="H3" s="145">
        <v>45938.746747685182</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1</v>
      </c>
      <c r="D4" s="143" t="s">
        <v>17132</v>
      </c>
      <c r="E4" s="144" t="s">
        <v>38964</v>
      </c>
      <c r="F4" s="145">
        <v>45938.818576388891</v>
      </c>
      <c r="G4" s="146">
        <f ca="1">IFERROR(NOW()-F4,"")</f>
        <v>0.10854085648315959</v>
      </c>
      <c r="H4" s="145">
        <v>45938.813425925924</v>
      </c>
      <c r="I4" s="143" t="str">
        <f>IFERROR(VLOOKUP(D4,DB!A:F,6,0),"")</f>
        <v>Generator-SG</v>
      </c>
      <c r="J4" s="65" t="str">
        <f>IFERROR(VLOOKUP(D4,DB!A:G,7,0),"")</f>
        <v>Vandalized</v>
      </c>
      <c r="K4" s="147" t="s">
        <v>38969</v>
      </c>
      <c r="L4" s="148" t="str">
        <f>IFERROR(VLOOKUP(D4,DB!A:I,9,0),"")</f>
        <v>Latis</v>
      </c>
      <c r="M4" s="70"/>
      <c r="N4" s="70"/>
      <c r="O4" s="70"/>
    </row>
    <row r="5" spans="1:15" ht="15" customHeight="1">
      <c r="A5" s="142"/>
      <c r="B5" s="143" t="str">
        <f>IFERROR(VLOOKUP(D5,DB!A:K,11,0),"")</f>
        <v/>
      </c>
      <c r="C5" s="143"/>
      <c r="D5" s="143"/>
      <c r="E5" s="144"/>
      <c r="F5" s="145"/>
      <c r="G5" s="146">
        <f ca="1">IFERROR(NOW()-F5,"")</f>
        <v>45938.927117245374</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45938.927117245374</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74"/>
      <c r="E7" s="173"/>
      <c r="F7" s="172"/>
      <c r="G7" s="171">
        <f ca="1">IFERROR(NOW()-F7,"")</f>
        <v>45938.927117245374</v>
      </c>
      <c r="H7" s="172"/>
      <c r="I7" s="174" t="str">
        <f>IFERROR(VLOOKUP(D7,DB!A:F,6,0),"")</f>
        <v/>
      </c>
      <c r="J7" s="65" t="str">
        <f>IFERROR(VLOOKUP(D7,DB!A:G,7,0),"")</f>
        <v/>
      </c>
      <c r="K7" s="170"/>
      <c r="L7" s="169" t="str">
        <f>IFERROR(VLOOKUP(D7,DB!A:I,9,0),"")</f>
        <v/>
      </c>
      <c r="M7" s="70"/>
      <c r="N7" s="70"/>
      <c r="O7" s="70"/>
    </row>
    <row r="8" spans="1:15" ht="15" customHeight="1">
      <c r="A8" s="142"/>
      <c r="B8" s="143" t="str">
        <f>IFERROR(VLOOKUP(D8,DB!A:K,11,0),"")</f>
        <v/>
      </c>
      <c r="C8" s="143"/>
      <c r="D8" s="143"/>
      <c r="E8" s="144"/>
      <c r="F8" s="145"/>
      <c r="G8" s="146">
        <f ca="1">IFERROR(NOW()-F8,"")</f>
        <v>45938.927117245374</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45938.927117245374</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45938.927117245374</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45938.927117245374</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45938.927117245374</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45938.927117245374</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45938.927117245374</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45938.927117245374</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45938.927117245374</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45938.927117245374</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45938.927117245374</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45938.927117245374</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45938.927117245374</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45938.927117245374</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45938.927117245374</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45938.927117245374</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45938.927117245374</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45938.927117245374</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45938.927117245374</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45938.927117245374</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45938.927117245374</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45938.927117245374</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45938.927117245374</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45938.927117245374</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45938.927117245374</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45938.927117245374</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45938.927117245374</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45938.927117245374</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45938.927117245374</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45938.927117245374</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45938.927117245374</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45938.927117245374</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45938.927117245374</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45938.927117245374</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45938.927117245374</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45938.927117245374</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45938.927117245374</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45938.927117245374</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45938.927117245374</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45938.927117245374</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45938.927117245374</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45938.927117245374</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45938.927117245374</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45938.927117245374</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45938.927117245374</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45938.927117245374</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45938.927117245374</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45938.927117245374</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45938.927117245374</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45938.927117245374</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45938.927117245374</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45938.927117245374</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45938.927117245374</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45938.927117245374</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45938.927117245374</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45938.927117245374</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45938.927117245374</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45938.927117245374</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45938.927117245374</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45938.927117245374</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45938.927117245374</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45938.927117245374</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45938.927117245374</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45938.927117245374</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45938.927117245374</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45938.927117245374</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45938.927117245374</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45938.927117245374</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45938.927117245374</v>
      </c>
      <c r="H76" s="145"/>
      <c r="I76" s="143" t="str">
        <f>IFERROR(VLOOKUP(D76,DB!A:F,6,0),"")</f>
        <v/>
      </c>
      <c r="J76" s="65" t="str">
        <f>IFERROR(VLOOKUP(D76,DB!A:G,7,0),"")</f>
        <v/>
      </c>
      <c r="K76" s="147"/>
      <c r="L76" s="148" t="str">
        <f>IFERROR(VLOOKUP(D76,DB!A:I,9,0),"")</f>
        <v/>
      </c>
      <c r="M76" s="70"/>
      <c r="N76" s="70"/>
      <c r="O76" s="70"/>
    </row>
    <row r="77" spans="1:15" ht="15" customHeight="1">
      <c r="A77" s="142"/>
      <c r="B77" s="143" t="str">
        <f>IFERROR(VLOOKUP(D77,DB!A:K,11,0),"")</f>
        <v/>
      </c>
      <c r="C77" s="143"/>
      <c r="D77" s="143"/>
      <c r="E77" s="144"/>
      <c r="F77" s="145"/>
      <c r="G77" s="146">
        <f ca="1">IFERROR(NOW()-F77,"")</f>
        <v>45938.927117245374</v>
      </c>
      <c r="H77" s="145"/>
      <c r="I77" s="143" t="str">
        <f>IFERROR(VLOOKUP(D77,DB!A:F,6,0),"")</f>
        <v/>
      </c>
      <c r="J77" s="65" t="str">
        <f>IFERROR(VLOOKUP(D77,DB!A:G,7,0),"")</f>
        <v/>
      </c>
      <c r="K77" s="147"/>
      <c r="L77" s="148" t="str">
        <f>IFERROR(VLOOKUP(D77,DB!A:I,9,0),"")</f>
        <v/>
      </c>
      <c r="M77" s="70"/>
      <c r="N77" s="70"/>
      <c r="O77" s="70"/>
    </row>
  </sheetData>
  <customSheetViews>
    <customSheetView guid="{F6042A99-DD27-4453-835D-0834D95730CC}" filter="1" showAutoFilter="1">
      <pageMargins left="0" right="0" top="0" bottom="0" header="0" footer="0"/>
      <autoFilter ref="B1:M1" xr:uid="{3AC5BC23-D81A-4908-8DFE-DBBCA62968D5}"/>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tabSelected="1" workbookViewId="0">
      <selection activeCell="A8" sqref="A8:X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132.20003402778093</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113.92727939815086</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45938.927117245374</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45938.927117245374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45938.927117245374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45938.927117361112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45938.927117361112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45938.927117361112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45938.927117361112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45938.927117361112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45938.927117361112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45938.927117361112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45938.927117361112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45938.927117361112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45938.927117361112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45938.927117361112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45938.927117361112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45938.927117361112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45938.927117361112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45938.927117361112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45938.927117361112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45938.927117361112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45938.927117361112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45938.927117361112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45938.927117361112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45938.927117361112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45938.927117361112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45938.927117361112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45938.927117361112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45938.927117361112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45938.927117361112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45938.927117361112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45938.927117361112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45938.927117361112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45938.927117361112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45938.927117361112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45938.927117361112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45938.927117361112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45938.927117361112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45938.927117361112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45938.927117361112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45938.927117361112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45938.927117361112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45938.927117361112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45938.927117361112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45938.927117361112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45938.927117361112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45938.927117361112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45938.927117361112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45938.927117361112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45938.927117361112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45938.927117361112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45938.927117361112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45938.927117361112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45938.927117361112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45938.927117361112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45938.927117361112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45938.927117361112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45938.927117361112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45938.927117361112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45938.927117361112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45938.927117361112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45938.927117361112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45938.927117361112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45938.927117361112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45938.927117361112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45938.927117361112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45938.927117361112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45938.927117361112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45938.927117361112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45938.927117361112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45938.927117361112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45938.927117361112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45938.927117361112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45938.927117361112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45938.927117361112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45938.927117361112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45938.927117361112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45938.927117361112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45938.927117361112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45938.927117361112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45938.927117361112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45938.927117361112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45938.927117361112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45938.927117361112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45938.927117361112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45938.927117361112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45938.927117361112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45938.927117361112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45938.927117361112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45938.927117361112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45938.927117361112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45938.927117361112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45938.927117361112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45938.927117361112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45938.927117361112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45938.927117361112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45938.927117361112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45938.927117361112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45938.927117361112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45938.927117361112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45938.927117361112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45938.927117361112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45938.927117361112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45938.927117361112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45938.927117361112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45938.927117361112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45938.927117361112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45938.927117361112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45938.927117361112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45938.927117361112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45938.927117361112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45938.927117361112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45938.927117361112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45938.927117361112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45938.927117361112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45938.927117361112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45938.927117361112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45938.927117361112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45938.927117361112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45938.927117361112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45938.927117361112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45938.927117361112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45938.927117361112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45938.927117361112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45938.927117361112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45938.927117361112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45938.927117361112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45938.927117361112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45938.927117361112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45938.927117361112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45938.927117361112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45938.927117361112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45938.927117361112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45938.927117361112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45938.927117361112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45938.927117361112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45938.927117361112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45938.927117361112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45938.927117361112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45938.927117361112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45938.927117361112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45938.927117361112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45938.927117361112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45938.927117361112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45938.927117361112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45938.927117361112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45938.927117361112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45938.927117361112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45938.927117361112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45938.927117361112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45938.927117361112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45938.927117361112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45938.927117361112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45938.927117361112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45938.927117361112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45938.927117361112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45938.927117361112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45938.927117361112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45938.927117361112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45938.927117361112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45938.927117361112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45938.927117361112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45938.927117361112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45938.927117361112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45938.927117361112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45938.927117361112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45938.927117361112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45938.927117361112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45938.927117361112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45938.927117361112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45938.927117361112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45938.927117361112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45938.927117361112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45938.927117361112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45938.927117361112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45938.927117361112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45938.927117361112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45938.927117361112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45938.927117361112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45938.927117361112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45938.927117361112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45938.927117361112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45938.927117361112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45938.927117361112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45938.927117361112</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45938.927117361112</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45938.927117361112</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45938.927117361112</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45938.927117361112</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45938.927117361112</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45938.927117361112</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45938.927117361112</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45938.927117361112</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45938.927117361112</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45938.927117361112</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45938.927117361112</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45938.927117361112</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45938.927117361112</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45938.927117361112</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45938.927117361112</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45938.927117361112</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45938.927117361112</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45938.927117361112</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45938.927117361112</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45938.927117361112</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45938.927117361112</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45938.927117361112</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45938.927117361112</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45938.927117361112</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45938.927117361112</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45938.927117361112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45938.927117361112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45938.927117361112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45938.927117361112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45938.927117361112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45938.927117361112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45938.927117361112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45938.927117361112</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45938.927117361112</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45938.927117361112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45938.927117361112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45938.927117361112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45938.927117361112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45938.927117361112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45938.927117361112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45938.927117361112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45938.927117361112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45938.927117361112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45938.927117361112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45938.927117361112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45938.927117361112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45938.927117361112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45938.927117361112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45938.927117361112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45938.927117361112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45938.927117361112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45938.927117361112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45938.927117361112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45938.927117361112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45938.927117361112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45938.927117361112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45938.927117361112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45938.927117361112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45938.927117361112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45938.927117361112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45938.927117361112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45938.927117361112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45938.927117361112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45938.927117361112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45938.927117361112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45938.927117361112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45938.927117361112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45938.927117361112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45938.927117361112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45938.927117361112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45938.927117361112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45938.927117361112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45938.927117361112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45938.927117361112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45938.927117361112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45938.927117361112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45938.927117361112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45938.927117361112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45938.927117361112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45938.927117361112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45938.927117361112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45938.927117361112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45938.927117361112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45938.927117361112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45938.927117361112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45938.927117361112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45938.927117361112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45938.927117361112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45938.927117361112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45938.927117361112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45938.927117361112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45938.927117361112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45938.927117361112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45938.927117361112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45938.927117361112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45938.927117361112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45938.927117361112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45938.927117361112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45938.927117361112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45938.927117361112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45938.927117361112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45938.927117361112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45938.927117361112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45938.927117361112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45938.927117361112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45938.927117361112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45938.927117361112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45938.927117361112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45938.927117361112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45938.927117361112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45938.927117361112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45938.927117361112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45938.927117361112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45938.927117361112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45938.927117361112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45938.927117361112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45938.927117361112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45938.927117361112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45938.927117361112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45938.927117361112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45938.927117361112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45938.927117361112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45938.927117361112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45938.927117361112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45938.927117361112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45938.927117361112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45938.927117361112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45938.927117361112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45938.927117361112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45938.927117361112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45938.927117361112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45938.927117361112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45938.927117361112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45938.927117361112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45938.927117361112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45938.927117361112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45938.927117361112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45938.927117361112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45938.927117361112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45938.927117361112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45938.927117361112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45938.927117361112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45938.927117361112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45938.927117361112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45938.927117361112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45938.927117361112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45938.927117361112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45938.927117361112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45938.927117361112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45938.927117361112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45938.927117361112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45938.927117361112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45938.927117361112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45938.927117361112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45938.927117361112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45938.927117361112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45938.927117361112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45938.927117361112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45938.927117361112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45938.927117361112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45938.927117361112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45938.927117361112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45938.927117361112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45938.927117361112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45938.927117361112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45938.927117361112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45938.927117361112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45938.927117361112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45938.927117361112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45938.927117361112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45938.927117361112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45938.927117361112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45938.927117361112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45938.927117361112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45938.927117361112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45938.927117361112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45938.927117361112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45938.927117361112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45938.927117361112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45938.927117361112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45938.927117361112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45938.927117361112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45938.927117361112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45938.927117361112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45938.927117361112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45938.927117361112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45938.927117361112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45938.927117361112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45938.927117361112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45938.927117361112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45938.927117361112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45938.927117361112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45938.927117361112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45938.927117361112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45938.927117361112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45938.927117361112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45938.927117361112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45938.927117361112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45938.927117361112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45938.927117361112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45938.927117361112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45938.927117361112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45938.927117361112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45938.927117361112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45938.927117361112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45938.927117361112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45938.927117361112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45938.927117361112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45938.927117361112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45938.927117361112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45938.927117361112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45938.927117361112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45938.927117361112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45938.927117361112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45938.927117361112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45938.927117361112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45938.927117361112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45938.927117361112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45938.927117361112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45938.927117361112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45938.927117361112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45938.927117361112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45938.927117361112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45938.927117361112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45938.927117361112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45938.927117361112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45938.927117361112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45938.927117361112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45938.927117361112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45938.927117361112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45938.927117361112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45938.927117361112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45938.927117361112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45938.927117361112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45938.927117361112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45938.927117361112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45938.927117361112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45938.927117361112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45938.927117361112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45938.927117361112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45938.927117361112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45938.927117361112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45938.927117361112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45938.927117361112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45938.927117361112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45938.927117361112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45938.927117361112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45938.927117361112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45938.927117361112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45938.927117361112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45938.927117361112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45938.927117361112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45938.927117361112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45938.927117361112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45938.927117361112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45938.927117361112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45938.927117361112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45938.927117361112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45938.927117361112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45938.927117361112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45938.927117361112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45938.927117361112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45938.927117361112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45938.927117361112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45938.927117361112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45938.927117361112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45938.927117361112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45938.927117361112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45938.927117361112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45938.927117361112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45938.927117361112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45938.927117361112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45938.927117361112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45938.927117361112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45938.927117361112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45938.927117361112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45938.927117361112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45938.927117361112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45938.927117361112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45938.927117361112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45938.927117361112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45938.927117361112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45938.927117361112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45938.927117361112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45938.927117361112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45938.927117361112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45938.927117361112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45938.927117361112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45938.927117361112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45938.927117361112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45938.927117361112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45938.927117361112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45938.927117361112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45938.927117361112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45938.927117361112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45938.927117361112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45938.927117361112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45938.927117361112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45938.927117361112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45938.927117361112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45938.927117361112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45938.927117361112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45938.927117361112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45938.927117361112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45938.927117361112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45938.927117361112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45938.927117361112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45938.927117361112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45938.927117361112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45938.927117361112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45938.927117361112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45938.927117361112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45938.927117361112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45938.927117361112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45938.927117361112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45938.927117361112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45938.927117361112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45938.927117361112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45938.927117361112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45938.927117361112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45938.927117361112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45938.927117361112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45938.927117361112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45938.927117361112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45938.927117361112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45938.927117361112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45938.927117361112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45938.927117361112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45938.927117361112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45938.927117361112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45938.927117361112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45938.927117361112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45938.927117361112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45938.927117361112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45938.927117361112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45938.927117361112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45938.927117361112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45938.927117361112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45938.927117361112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45938.927117361112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45938.927117361112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45938.927117361112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45938.927117361112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45938.927117361112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45938.927117361112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45938.927117361112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45938.927117361112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45938.927117361112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45938.927117361112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45938.927117361112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45938.927117361112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45938.927117361112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45938.927117361112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45938.927117361112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45938.927117361112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45938.927117361112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45938.927117361112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45938.927117361112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45938.927117361112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45938.927117361112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45938.927117361112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45938.927117361112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45938.927117361112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45938.927117361112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45938.927117361112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45938.927117361112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45938.927117361112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45938.927117361112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45938.927117361112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45938.927117361112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45938.927117361112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45938.927117361112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45938.927117361112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45938.927117361112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45938.927117361112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45938.927117361112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45938.927117361112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45938.927117361112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45938.927117361112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45938.927117361112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45938.927117361112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45938.927117361112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45938.927117361112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45938.927117361112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45938.927117361112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45938.927117361112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45938.927117361112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45938.927117361112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45938.927117361112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45938.927117361112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45938.927117361112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45938.927117361112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45938.927117361112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45938.927117361112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45938.927117361112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45938.927117361112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45938.927117361112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45938.927117361112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45938.927117361112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45938.927117361112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45938.927117361112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45938.927117361112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45938.927117361112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45938.927117361112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45938.927117361112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45938.927117361112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45938.927117361112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45938.927117361112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45938.927117361112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45938.927117361112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45938.927117361112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45938.927117361112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45938.927117361112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45938.927117361112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45938.927117361112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45938.927117361112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45938.927117361112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45938.927117361112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45938.927117361112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45938.927117361112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45938.927117361112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45938.927117361112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45938.927117361112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45938.927117361112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45938.927117361112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45938.927117361112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45938.927117361112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45938.927117361112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45938.927117361112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45938.927117361112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45938.927117361112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45938.927117361112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45938.927117361112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45938.927117361112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45938.927117361112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45938.927117361112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45938.927117361112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45938.927117361112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45938.927117361112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45938.927117361112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45938.927117361112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45938.927117361112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45938.927117361112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45938.927117361112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45938.927117361112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45938.927117361112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45938.927117361112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45938.927117361112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45938.927117361112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45938.927117361112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45938.927117361112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45938.927117361112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45938.927117361112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45938.927117361112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45938.927117361112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45938.927117361112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45938.927117361112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45938.927117361112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45938.927117361112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45938.927117361112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45938.927117361112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45938.927117361112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45938.927117361112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45938.927117361112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45938.927117361112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45938.927117361112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45938.927117361112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45938.927117361112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45938.927117361112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45938.927117361112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45938.927117361112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45938.927117361112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45938.927117361112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45938.927117361112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45938.927117361112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45938.927117361112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45938.927117361112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45938.927117361112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45938.927117361112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45938.927117361112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45938.927117361112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45938.927117361112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45938.927117361112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45938.927117361112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45938.927117361112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45938.927117361112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45938.927117361112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45938.927117361112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45938.927117361112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45938.927117361112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45938.927117361112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45938.927117361112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45938.927117361112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45938.927117361112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45938.927117361112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45938.927117361112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45938.927117361112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45938.927117361112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45938.927117361112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45938.927117361112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45938.927117361112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45938.927117361112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45938.927117361112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45938.927117361112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45938.927117361112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45938.927117361112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45938.927117361112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45938.927117361112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45938.927117361112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45938.927117361112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45938.927117361112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45938.927117361112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45938.927117361112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45938.927117361112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45938.927117361112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45938.927117361112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45938.927117361112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45938.927117361112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45938.927117361112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45938.927117361112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45938.927117361112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45938.927117361112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45938.927117361112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45938.927117361112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45938.927117361112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45938.927117361112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45938.927117361112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45938.927117361112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45938.927117361112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45938.927117361112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45938.927117361112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45938.927117361112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45938.927117361112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45938.927117361112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45938.927117361112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45938.927117361112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45938.927117361112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45938.927117361112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45938.927117361112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45938.927117361112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45938.927117361112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45938.927117361112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45938.927117361112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45938.927117361112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45938.927117361112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45938.927117361112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45938.927117361112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45938.927117361112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45938.927117361112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45938.927117361112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45938.927117361112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45938.927117361112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45938.927117361112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45938.927117361112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45938.927117361112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45938.927117361112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45938.927117361112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45938.927117361112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45938.927117361112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45938.927117361112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45938.927117361112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45938.927117361112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45938.927117361112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45938.927117361112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45938.927117361112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45938.927117361112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45938.927117361112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45938.927117361112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45938.927117361112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45938.927117361112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45938.927117361112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45938.927117361112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45938.927117361112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45938.927117361112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45938.927117361112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45938.927117361112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45938.927117361112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45938.927117361112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45938.927117361112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45938.927117361112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45938.927117361112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45938.927117361112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45938.927117361112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45938.927117361112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45938.927117361112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45938.927117361112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45938.927117361112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45938.927117361112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45938.927117361112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45938.927117361112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45938.927117361112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45938.927117361112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45938.927117361112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45938.927117361112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45938.927117361112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45938.927117361112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45938.927117361112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45938.927117361112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45938.927117361112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45938.927117361112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45938.927117361112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45938.927117361112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45938.927117361112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45938.927117361112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45938.927117361112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45938.927117361112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45938.927117361112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45938.927117361112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45938.927117361112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45938.927117361112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45938.927117361112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45938.927117361112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45938.927117361112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45938.927117361112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45938.927117361112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45938.927117361112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45938.927117361112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45938.927117361112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45938.927117361112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45938.927117361112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45938.927117361112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45938.927117361112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45938.927117361112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45938.927117361112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45938.927117361112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45938.927117361112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45938.927117361112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45938.927117361112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45938.927117361112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45938.927117361112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45938.927117361112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45938.927117361112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45938.927117361112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45938.927117361112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45938.927117361112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45938.927117361112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45938.927117361112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45938.927117361112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45938.927117361112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45938.927117361112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45938.927117361112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45938.927117361112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45938.927117361112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45938.927117361112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45938.927117361112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45938.927117361112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45938.927117361112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45938.927117361112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45938.927117361112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45938.927117361112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45938.927117361112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45938.927117361112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45938.927117361112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45938.927117361112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45938.927117361112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45938.927117361112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45938.927117361112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45938.927117361112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45938.927117361112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45938.927117361112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45938.927117361112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45938.927117361112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45938.927117361112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45938.927117361112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45938.927117361112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45938.927117361112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45938.927117361112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45938.927117361112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45938.927117361112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45938.927117361112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45938.927117361112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45938.927117361112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45938.927117361112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45938.927117361112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45938.927117361112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45938.927117361112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45938.927117361112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45938.927117361112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45938.927117361112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45938.927117361112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45938.927117361112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45938.927117361112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45938.927117361112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45938.927117361112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45938.927117361112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45938.927117361112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45938.927117361112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45938.927117361112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45938.927117361112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45938.927117361112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45938.927117361112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45938.927117361112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45938.927117361112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45938.927117361112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45938.927117361112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45938.927117361112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45938.927117361112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45938.927117361112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45938.927117361112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45938.927117361112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45938.927117361112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45938.927117361112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45938.927117361112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45938.927117361112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45938.927117361112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45938.927117361112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45938.927117361112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45938.927117361112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45938.927117361112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45938.927117361112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45938.927117361112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45938.927117361112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45938.927117361112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45938.927117361112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45938.927117361112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45938.927117361112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45938.927117361112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45938.927117361112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45938.927117361112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45938.927117361112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45938.927117361112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45938.927117361112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45938.927117361112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45938.927117361112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45938.927117361112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45938.927117361112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45938.927117361112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45938.927117361112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45938.927117361112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45938.927117361112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45938.927117361112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45938.927117361112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45938.927117361112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45938.927117361112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45938.927117361112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45938.927117361112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45938.927117361112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45938.927117361112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45938.927117361112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45938.927117361112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45938.927117361112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45938.927117361112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45938.927117361112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45938.927117361112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45938.927117361112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45938.927117361112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45938.927117361112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45938.927117361112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45938.927117361112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45938.927117361112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45938.927117361112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45938.927117361112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45938.927117361112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45938.927117361112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45938.927117361112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45938.927117361112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45938.927117361112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45938.927117361112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45938.927117361112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45938.927117361112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45938.927117361112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45938.927117361112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45938.927117361112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45938.927117361112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45938.927117361112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45938.927117361112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45938.927117361112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45938.927117361112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45938.927117361112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45938.927117361112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45938.927117361112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45938.927117361112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45938.927117361112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45938.927117361112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45938.927117361112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45938.927117361112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45938.927117361112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45938.927117361112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45938.927117361112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45938.927117361112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45938.927117361112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45938.927117361112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45938.927117361112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45938.927117361112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45938.927117361112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45938.927117361112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45938.927117361112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45938.927117361112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45938.927117361112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45938.927117361112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45938.927117361112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45938.927117361112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45938.927117361112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45938.927117361112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45938.927117361112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45938.927117361112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45938.927117361112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45938.927117361112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45938.927117361112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45938.927117361112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45938.927117361112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45938.927117361112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45938.927117361112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45938.927117361112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45938.927117361112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45938.927117361112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45938.927117361112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45938.927117361112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45938.927117361112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45938.927117361112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45938.927117361112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45938.927117361112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45938.927117361112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45938.927117361112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45938.927117361112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45938.927117361112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45938.927117361112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45938.927117361112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45938.927117361112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45938.927117361112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45938.927117361112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45938.927117361112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45938.927117361112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45938.927117361112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45938.927117361112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45938.927117361112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45938.927117361112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45938.927117361112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45938.927117361112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45938.927117361112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45938.927117361112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45938.927117361112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45938.927117361112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45938.927117361112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45938.927117361112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45938.927117361112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45938.927117361112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45938.927117361112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45938.927117361112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45938.927117361112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45938.927117361112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45938.927117361112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45938.927117361112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45938.927117361112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45938.927117361112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45938.927117361112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45938.927117361112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45938.927117361112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45938.927117361112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45938.927117361112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45938.927117361112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45938.927117361112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45938.927117361112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45938.927117361112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45938.927117361112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45938.927117361112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45938.927117361112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45938.927117361112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45938.927117361112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45938.927117361112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45938.927117361112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45938.927117361112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45938.927117361112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45938.927117361112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45938.927117361112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45938.927117361112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45938.927117361112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45938.927117361112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45938.927117361112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45938.927117361112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45938.927117361112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45938.927117361112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45938.927117361112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45938.927117361112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45938.927117361112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45938.927117361112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45938.927117361112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45938.927117361112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45938.927117361112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45938.927117361112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45938.927117361112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45938.927117361112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45938.927117361112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45938.927117361112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45938.927117361112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45938.927117361112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45938.927117361112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45938.927117361112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45938.927117361112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45938.927117361112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45938.927117361112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45938.927117361112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45938.927117361112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45938.927117361112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45938.927117361112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45938.927117361112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45938.927117361112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45938.927117361112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45938.927117361112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45938.927117361112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45938.927117361112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45938.927117361112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45938.927117361112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45938.927117361112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45938.927117361112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45938.927117361112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45938.927117361112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45938.927117361112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45938.927117361112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45938.927117361112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45938.927117361112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45938.927117361112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45938.927117361112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45938.927117361112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45938.927117361112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45938.927117361112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45938.927117361112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45938.927117361112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45938.927117361112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45938.927117361112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45938.927117361112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45938.927117361112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45938.927117361112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45938.927117361112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45938.927117361112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45938.927117361112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45938.927117361112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45938.927117361112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45938.927117361112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45938.927117361112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45938.927117361112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45938.927117361112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45938.927117361112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45938.927117361112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45938.927117361112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45938.927117361112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45938.927117361112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45938.927117361112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45938.927117361112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45938.927117361112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45938.927117361112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45938.927117361112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45938.927117361112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45938.927117361112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45938.927117361112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45938.927117361112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45938.927117361112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45938.927117361112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45938.927117361112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45938.927117361112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45938.927117361112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45938.927117361112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45938.927117361112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45938.927117361112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45938.927117361112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45938.927117361112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45938.927117361112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45938.927117361112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45938.927117361112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45938.927117361112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45938.927117361112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45938.927117361112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45938.927117361112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45938.927117361112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45938.927117361112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45938.927117361112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45938.927117361112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45938.927117361112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45938.927117361112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45938.927117361112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45938.927117361112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45938.927117361112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45938.927117361112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45938.927117361112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45938.927117361112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45938.927117361112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45938.927117361112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45938.927117361112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45938.927117361112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45938.927117361112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45938.927117361112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45938.927117361112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45938.927117361112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45938.927117361112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45938.927117361112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45938.927117361112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45938.927117361112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45938.927117361112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45938.927117361112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45938.927117361112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45938.927117361112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45938.927117361112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45938.927117361112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45938.927117361112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45938.927117361112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45938.927117361112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45938.927117361112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45938.927117361112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45938.927117361112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45938.927117361112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45938.927117361112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45938.927117361112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45938.927117361112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45938.927117361112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45938.927117361112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45938.927117361112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45938.927117361112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45938.927117361112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45938.927117361112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45938.927117361112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45938.927117361112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45938.927117361112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45938.927117361112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45938.927117361112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45938.927117361112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45938.927117361112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45938.927117361112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45938.927117361112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45938.927117361112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45938.927117361112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45938.927117361112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45938.927117361112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45938.927117361112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45938.927117361112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45938.927117361112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45938.927117361112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45938.927117361112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45938.927117361112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45938.927117361112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45938.927117361112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45938.927117361112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45938.927117361112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45938.927117361112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45938.927117361112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45938.927117361112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45938.927117361112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45938.927117361112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45938.927117361112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45938.927117361112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45938.927117361112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45938.927117361112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45938.927117361112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45938.927117361112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45938.927117361112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45938.927117361112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45938.927117361112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45938.927117361112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45938.927117361112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45938.927117361112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45938.927117361112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45938.927117361112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45938.927117361112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45938.927117361112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45938.927117361112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45938.927117361112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45938.927117361112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45938.927117361112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45938.927117361112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45938.927117361112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45938.927117361112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45938.927117361112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45938.927117361112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45938.927117361112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45938.927117361112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45938.927117361112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45938.927117361112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45938.927117361112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45938.927117361112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45938.927117361112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45938.927117361112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45938.927117361112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45938.927117361112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45938.927117361112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45938.927117361112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45938.927117361112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45938.927117361112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45938.927117361112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45938.927117361112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45938.927117361112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45938.927117361112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45938.927117361112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45938.927117361112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45938.927117361112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45938.927117361112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45938.927117361112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45938.927117361112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45938.927117361112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45938.927117361112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45938.927117361112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45938.927117361112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45938.927117361112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45938.927117361112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45938.927117361112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45938.927117361112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45938.927117361112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45938.927117361112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45938.927117361112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45938.927117361112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45938.927117361112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45938.927117361112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45938.927117361112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45938.927117361112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45938.927117361112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45938.927117361112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45938.927117361112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45938.927117361112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45938.927117361112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45938.927117361112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45938.927117361112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45938.927117361112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45938.927117361112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45938.927117361112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45938.927117361112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45938.927117361112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45938.927117361112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45938.927117361112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45938.927117361112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45938.927117361112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45938.927117361112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45938.927117361112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45938.927117361112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45938.927117361112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45938.927117361112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45938.927117361112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45938.927117361112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45938.927117361112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45938.927117361112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45938.927117361112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45938.927117361112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45938.927117361112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45938.927117361112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45938.927117361112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45938.927117361112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45938.927117361112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45938.927117361112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45938.927117361112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45938.927117361112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45938.927117361112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45938.927117361112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45938.927117361112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45938.927117361112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45938.927117361112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45938.927117361112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45938.927117361112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45938.927117361112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45938.927117361112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45938.927117361112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45938.927117361112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45938.927117361112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45938.927117361112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45938.927117361112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45938.927117361112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45938.927117361112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45938.927117361112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45938.927117361112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45938.927117361112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45938.927117361112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45938.927117361112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45938.927117361112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45938.927117361112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45938.927117361112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45938.927117361112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45938.927117361112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45938.927117361112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45938.927117361112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45938.927117361112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45938.927117361112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45938.927117361112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45938.927117361112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45938.927117361112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45938.927117361112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45938.927117361112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45938.927117361112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45938.927117361112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45938.927117361112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45938.927117361112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45938.927117361112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45938.927117361112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45938.927117361112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45938.927117361112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45938.927117361112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45938.927117361112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45938.927117361112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45938.927117361112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45938.927117361112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45938.927117361112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45938.927117361112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45938.927117361112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45938.927117361112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45938.927117361112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45938.927117361112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45938.927117361112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45938.927117361112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45938.927117361112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45938.927117361112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45938.927117361112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45938.927117361112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45938.927117361112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45938.927117361112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45938.927117361112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45938.927117361112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45938.927117361112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45938.927117361112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45938.927117361112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45938.927117361112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45938.927117361112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45938.927117361112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45938.927117361112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45938.927117361112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45938.927117361112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45938.927117361112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45938.927117361112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45938.927117361112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45938.927117361112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45938.927117361112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45938.927117361112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45938.927117361112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45938.927117361112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45938.927117361112</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235.44639965277747</v>
      </c>
      <c r="H2" s="105">
        <v>45703.474768518521</v>
      </c>
      <c r="I2" s="102" t="str">
        <f>IFERROR(VLOOKUP(D2,DB!A:F,6,0),"")</f>
        <v>SCECO</v>
      </c>
      <c r="J2" s="102" t="str">
        <f>IFERROR(VLOOKUP(D2,DB!A:G,7,0),"")</f>
        <v>Dead</v>
      </c>
      <c r="K2" s="107" t="s">
        <v>39057</v>
      </c>
      <c r="L2" s="99" t="str">
        <f>IFERROR(VLOOKUP(D2,DB!A:I,9,0),"")</f>
        <v>Latis</v>
      </c>
    </row>
    <row r="3" spans="1:16" ht="15" customHeight="1">
      <c r="A3" s="127"/>
      <c r="B3" s="127" t="str">
        <f>IFERROR(VLOOKUP(D3,DB!A:K,11,0),"")</f>
        <v/>
      </c>
      <c r="C3" s="128"/>
      <c r="D3" s="129"/>
      <c r="E3" s="130"/>
      <c r="F3" s="131"/>
      <c r="G3" s="132">
        <f ca="1">IFERROR(NOW()-F3,"")</f>
        <v>45938.927117245374</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45938.927117245374</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45938.927117245374</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45938.927117245374</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45938.927117245374</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45938.927117245374</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45938.927117245374</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45938.927117245374</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45938.927117245374</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45938.927117245374</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45938.927117245374</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45938.927117245374</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45938.927117245374</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45938.927117245374</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45938.927117245374</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45938.927117245374</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45938.927117245374</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45938.927117245374</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45938.927117245374</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45938.927117245374</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45938.927117245374</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45938.927117245374</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45938.927117245374</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45938.927117245374</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45938.927117245374</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45938.927117245374</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45938.927117245374</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45938.927117245374</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45938.927117245374</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45938.927117245374</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45938.927117245374</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45938.927117245374</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45938.927117245374</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45938.927117245374</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45938.927117245374</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45938.927117245374</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45938.927117245374</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45938.927117245374</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45938.927117245374</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45938.927117245374</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45938.927117245374</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45938.927117245374</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45938.927117245374</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45938.927117245374</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45938.927117245374</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45938.927117245374</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45938.927117245374</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45938.927117245374</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45938.927117245374</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45938.927117245374</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45938.927117245374</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45938.927117245374</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45938.927117245374</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45938.927117245374</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45938.927117245374</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45938.927117245374</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45938.927117245374</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45938.927117245374</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45938.927117245374</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45938.927117245374</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45938.927117245374</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45938.927117245374</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45938.927117245374</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45938.927117245374</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45938.927117245374</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45938.927117245374</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45938.927117245374</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45938.927117245374</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45938.927117245374</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45938.927117245374</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45938.927117245374</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45938.927117245374</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45938.927117245374</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45938.927117245374</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45938.927117245374</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45938.927117245374</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45938.927117245374</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45938.927117245374</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45938.927117245374</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45938.927117245374</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45938.927117245374</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45938.927117245374</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45938.927117245374</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45938.927117245374</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45938.927117245374</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45938.927117245374</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45938.927117245374</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45938.927117245374</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45938.927117245374</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45938.927117245374</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45938.927117245374</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45938.927117245374</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45938.927117245374</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45938.927117245374</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45938.927117245374</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45938.927117245374</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45938.927117245374</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45938.927117245374</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45938.927117245374</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45938.927117245374</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45938.927117245374</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45938.927117245374</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45938.927117245374</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45938.927117245374</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45938.927117245374</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45938.927117245374</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45938.927117245374</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45938.927117245374</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45938.927117245374</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45938.927117245374</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45938.927117245374</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45938.927117245374</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45938.927117245374</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45938.927117245374</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45938.927117245374</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45938.927117245374</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45938.927117245374</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45938.927117245374</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45938.927117245374</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45938.927117245374</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45938.927117245374</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45938.927117245374</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45938.927117245374</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45938.927117245374</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45938.927117245374</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45938.927117245374</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45938.927117245374</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45938.927117245374</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45938.927117245374</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45938.927117245374</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45938.927117245374</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45938.927117245374</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45938.927117245374</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45938.927117245374</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45938.927117245374</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45938.927117245374</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45938.927117245374</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45938.927117245374</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45938.927117245374</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45938.927117245374</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45938.927117245374</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45938.927117245374</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45938.927117245374</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45938.927117245374</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45938.927117245374</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45938.927117245374</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45938.927117245374</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45938.927117245374</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45938.927117245374</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45938.927117245374</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45938.927117245374</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45938.927117245374</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45938.927117245374</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45938.927117245374</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45938.927117245374</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45938.927117245374</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45938.927117245374</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45938.927117245374</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45938.927117245374</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45938.927117245374</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45938.927117245374</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45938.927117245374</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45938.927117245374</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45938.927117245374</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45938.927117245374</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45938.927117245374</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45938.927117245374</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45938.927117245374</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45938.927117245374</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45938.927117245374</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45938.927117245374</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45938.927117245374</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45938.927117245374</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45938.927117245374</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45938.927117245374</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45938.927117245374</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45938.927117245374</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45938.927117245374</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45938.927117245374</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45938.927117245374</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45938.927117245374</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45938.927117245374</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45938.927117245374</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45938.927117245374</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45938.927117245374</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45938.927117245374</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45938.927117245374</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45938.927117245374</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45938.927117245374</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45938.927117245374</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45938.927117245374</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45938.927117245374</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45938.927117245374</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45938.927117245374</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45938.927117245374</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45938.927117245374</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45938.927117245374</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45938.927117245374</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45938.927117245374</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45938.927117245374</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45938.927117245374</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45938.927117245374</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45938.927117245374</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45938.927117245374</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45938.927117245374</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45938.927117245374</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45938.927117245374</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45938.927117245374</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45938.927117245374</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45938.927117245374</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45938.927117245374</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45938.927117245374</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45938.927117245374</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45938.927117245374</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45938.927117245374</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45938.927117245374</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45938.927117245374</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45938.927117245374</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45938.927117245374</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45938.927117245374</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45938.927117245374</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45938.927117245374</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45938.927117245374</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45938.927117245374</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45938.927117245374</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45938.927117245374</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45938.927117245374</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45938.927117245374</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45938.927117245374</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45938.927117245374</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45938.927117245374</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45938.927117245374</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45938.927117245374</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45938.927117245374</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45938.927117245374</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45938.927117245374</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45938.927117245374</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45938.927117245374</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45938.927117245374</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45938.927117245374</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45938.927117245374</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45938.927117245374</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45938.927117245374</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45938.927117245374</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45938.927117245374</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45938.927117245374</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45938.927117245374</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45938.927117245374</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45938.927117245374</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45938.927117245374</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45938.927117245374</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45938.927117245374</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45938.927117245374</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45938.927117245374</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45938.927117245374</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45938.927117245374</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45938.927117245374</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45938.927117245374</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45938.927117245374</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45938.927117245374</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45938.927117245374</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45938.927117245374</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45938.927117245374</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45938.927117245374</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45938.927117245374</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45938.927117245374</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45938.927117245374</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45938.927117245374</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45938.927117245374</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45938.927117245374</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45938.927117245374</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45938.927117245374</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45938.927117245374</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45938.927117245374</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45938.927117245374</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45938.927117245374</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45938.927117245374</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45938.927117245374</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45938.927117245374</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45938.927117245374</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45938.927117245374</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45938.927117245374</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45938.927117245374</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45938.927117245374</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45938.927117245374</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45938.927117245374</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45938.927117245374</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45938.927117245374</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45938.927117245374</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45938.927117245374</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45938.927117245374</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45938.927117245374</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45938.927117245374</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45938.927117245374</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45938.927117245374</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45938.927117245374</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45938.927117245374</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45938.927117245374</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45938.927117245374</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45938.927117245374</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45938.927117245374</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45938.927117245374</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45938.927117245374</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45938.927117245374</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45938.927117245374</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45938.927117245374</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45938.927117245374</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45938.927117245374</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45938.927117245374</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45938.927117245374</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45938.927117245374</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45938.927117245374</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45938.927117245374</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45938.927117245374</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45938.927117245374</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45938.927117245374</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45938.927117245374</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45938.927117245374</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45938.927117245374</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45938.927117245374</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45938.927117245374</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45938.927117245374</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45938.927117245374</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45938.927117245374</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45938.927117245374</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45938.927117245374</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45938.927117245374</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45938.927117245374</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45938.927117245374</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45938.927117245374</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45938.927117245374</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45938.927117245374</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45938.927117245374</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45938.927117245374</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45938.927117245374</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45938.927117245374</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45938.927117245374</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45938.927117245374</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45938.927117245374</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45938.927117245374</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45938.927117245374</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45938.927117245374</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45938.927117245374</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45938.927117245374</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45938.927117245374</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45938.927117245374</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45938.927117245374</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45938.927117245374</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45938.927117245374</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45938.927117245374</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45938.927117245374</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45938.927117245374</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45938.927117245374</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45938.927117245374</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45938.927117245374</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45938.927117245374</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45938.927117245374</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45938.927117245374</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45938.927117245374</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45938.927117245374</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45938.927117245374</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45938.927117245374</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45938.927117245374</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45938.927117245374</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45938.927117245374</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45938.927117245374</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45938.927117245374</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45938.927117245374</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45938.927117245374</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45938.927117245374</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45938.927117245374</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45938.927117245374</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45938.927117245374</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45938.927117245374</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45938.927117245374</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45938.927117245374</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45938.927117245374</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45938.927117245374</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45938.927117245374</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45938.927117245374</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45938.927117245374</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45938.927117245374</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45938.927117245374</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45938.927117245374</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45938.927117245374</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45938.927117245374</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45938.927117245374</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45938.927117245374</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45938.927117245374</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45938.927117245374</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45938.927117245374</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45938.927117245374</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45938.927117245374</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45938.927117245374</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45938.927117245374</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45938.927117245374</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45938.927117245374</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45938.927117245374</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45938.927117245374</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45938.927117245374</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45938.927117245374</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45938.927117245374</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45938.927117245374</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45938.927117245374</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45938.927117245374</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45938.927117245374</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45938.927117245374</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45938.927117245374</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45938.927117245374</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45938.927117245374</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45938.927117245374</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45938.927117245374</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45938.927117245374</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45938.927117245374</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45938.927117245374</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45938.927117245374</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45938.927117245374</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45938.927117245374</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45938.927117245374</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45938.927117245374</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45938.927117245374</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45938.927117245374</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45938.927117245374</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45938.927117245374</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45938.927117245374</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45938.927117245374</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45938.927117245374</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45938.927117245374</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45938.927117245374</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45938.927117245374</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45938.927117245374</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45938.927117245374</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45938.927117245374</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45938.927117245374</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45938.927117245374</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45938.927117245374</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45938.927117245374</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45938.927117245374</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45938.927117245374</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45938.927117245374</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45938.927117245374</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45938.927117245374</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45938.927117245374</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45938.927117245374</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45938.927117245374</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45938.927117245374</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45938.927117245374</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45938.927117245374</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45938.927117245374</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45938.927117245374</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45938.927117245374</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45938.927117245374</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45938.927117245374</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45938.927117245374</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45938.927117245374</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45938.927117245374</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45938.927117245374</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45938.927117245374</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45938.927117245374</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75">
        <f ca="1">IFERROR(NOW()-F2,"")</f>
        <v>47.095057060185354</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39047</v>
      </c>
      <c r="F3" s="38">
        <v>45926.188877314817</v>
      </c>
      <c r="G3" s="175">
        <f ca="1">IFERROR(NOW()-F3,"")</f>
        <v>12.738239930557029</v>
      </c>
      <c r="H3" s="38">
        <v>45926.158159722225</v>
      </c>
      <c r="I3" s="37" t="str">
        <f>IFERROR(VLOOKUP(D3,DB!A:F,6,0),"")</f>
        <v>SCECO</v>
      </c>
      <c r="J3" s="37" t="str">
        <f>IFERROR(VLOOKUP(D3,DB!A:G,7,0),"")</f>
        <v>Good</v>
      </c>
      <c r="K3" s="37" t="s">
        <v>39061</v>
      </c>
      <c r="L3" s="37" t="str">
        <f>IFERROR(VLOOKUP(D3,DB!A:I,9,0),"")</f>
        <v>Latis</v>
      </c>
      <c r="M3" s="125"/>
    </row>
    <row r="4" spans="1:13" ht="15">
      <c r="A4" s="37" t="s">
        <v>39062</v>
      </c>
      <c r="B4" s="37" t="str">
        <f>IFERROR(VLOOKUP(D4,DB!A:K,11,0),"")</f>
        <v>R5</v>
      </c>
      <c r="C4" s="37">
        <v>1</v>
      </c>
      <c r="D4" s="126" t="s">
        <v>36026</v>
      </c>
      <c r="E4" s="37" t="s">
        <v>38964</v>
      </c>
      <c r="F4" s="38">
        <v>45938.846458333333</v>
      </c>
      <c r="G4" s="175">
        <f ca="1">IFERROR(NOW()-F4,"")</f>
        <v>8.0658912040235009E-2</v>
      </c>
      <c r="H4" s="38">
        <v>45938.840833333335</v>
      </c>
      <c r="I4" s="37" t="str">
        <f>IFERROR(VLOOKUP(D4,DB!A:F,6,0),"")</f>
        <v>Generator-SG</v>
      </c>
      <c r="J4" s="37" t="str">
        <f>IFERROR(VLOOKUP(D4,DB!A:G,7,0),"")</f>
        <v>Dead</v>
      </c>
      <c r="K4" s="37" t="s">
        <v>39063</v>
      </c>
      <c r="L4" s="37" t="str">
        <f>IFERROR(VLOOKUP(D4,DB!A:I,9,0),"")</f>
        <v>Latis</v>
      </c>
      <c r="M4" s="125"/>
    </row>
    <row r="5" spans="1:13" ht="15">
      <c r="A5" s="37"/>
      <c r="B5" s="37" t="str">
        <f>IFERROR(VLOOKUP(D5,DB!A:K,11,0),"")</f>
        <v/>
      </c>
      <c r="C5" s="37"/>
      <c r="D5"/>
      <c r="E5" s="37"/>
      <c r="F5" s="38"/>
      <c r="G5" s="175">
        <f ca="1">IFERROR(NOW()-F5,"")</f>
        <v>45938.927117245374</v>
      </c>
      <c r="H5" s="38"/>
      <c r="I5" s="37" t="str">
        <f>IFERROR(VLOOKUP(D5,DB!A:F,6,0),"")</f>
        <v/>
      </c>
      <c r="J5" s="37" t="str">
        <f>IFERROR(VLOOKUP(D5,DB!A:G,7,0),"")</f>
        <v/>
      </c>
      <c r="K5" s="37"/>
      <c r="L5" s="37" t="str">
        <f>IFERROR(VLOOKUP(D5,DB!A:I,9,0),"")</f>
        <v/>
      </c>
      <c r="M5" s="126"/>
    </row>
    <row r="6" spans="1:13" ht="15">
      <c r="A6" s="37"/>
      <c r="B6" s="37" t="str">
        <f>IFERROR(VLOOKUP(D6,DB!A:K,11,0),"")</f>
        <v/>
      </c>
      <c r="C6" s="37"/>
      <c r="D6" s="37"/>
      <c r="E6" s="37"/>
      <c r="F6" s="38"/>
      <c r="G6" s="39">
        <f ca="1">IFERROR(NOW()-F6,"")</f>
        <v>45938.927117245374</v>
      </c>
      <c r="H6" s="38"/>
      <c r="I6" s="37" t="str">
        <f>IFERROR(VLOOKUP(D6,DB!A:F,6,0),"")</f>
        <v/>
      </c>
      <c r="J6" s="37" t="str">
        <f>IFERROR(VLOOKUP(D6,DB!A:G,7,0),"")</f>
        <v/>
      </c>
      <c r="K6" s="37"/>
      <c r="L6" s="37" t="str">
        <f>IFERROR(VLOOKUP(D6,DB!A:I,9,0),"")</f>
        <v/>
      </c>
      <c r="M6" s="125"/>
    </row>
    <row r="7" spans="1:13" ht="15">
      <c r="A7" s="37"/>
      <c r="B7" s="37" t="str">
        <f>IFERROR(VLOOKUP(D7,DB!A:K,11,0),"")</f>
        <v/>
      </c>
      <c r="C7" s="37"/>
      <c r="D7"/>
      <c r="E7" s="37"/>
      <c r="F7" s="38"/>
      <c r="G7" s="39">
        <f ca="1">IFERROR(NOW()-F7,"")</f>
        <v>45938.927117245374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0" ca="1" si="0">IFERROR(NOW()-F8,"")</f>
        <v>45938.927117245374</v>
      </c>
      <c r="H8" s="38"/>
      <c r="I8" s="37" t="str">
        <f>IFERROR(VLOOKUP(D8,DB!A:F,6,0),"")</f>
        <v/>
      </c>
      <c r="J8" s="37" t="str">
        <f>IFERROR(VLOOKUP(D8,DB!A:G,7,0),"")</f>
        <v/>
      </c>
      <c r="K8" s="37"/>
      <c r="L8" s="37" t="str">
        <f>IFERROR(VLOOKUP(D8,DB!A:I,9,0),"")</f>
        <v/>
      </c>
    </row>
    <row r="9" spans="1:13" ht="15">
      <c r="A9" s="37"/>
      <c r="B9" s="37" t="str">
        <f>IFERROR(VLOOKUP(D9,DB!A:K,11,0),"")</f>
        <v/>
      </c>
      <c r="C9" s="37"/>
      <c r="D9"/>
      <c r="E9" s="37"/>
      <c r="F9" s="38"/>
      <c r="G9" s="39">
        <f t="shared" ca="1" si="0"/>
        <v>45938.927117245374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45938.927117245374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45938.927117245374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45938.927117245374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45938.927117245374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45938.927117245374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45938.927117245374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45938.927117245374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45938.927117245374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45938.927117245374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45938.927117245374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45938.927117245374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45938.927117245374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45938.927117245374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45938.927117245374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45938.927117245374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45938.927117245374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45938.927117245374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45938.927117245374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45938.927117245374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45938.927117245374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0"/>
        <v>45938.927117245374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ref="G31:G62" ca="1" si="1">IFERROR(NOW()-F31,"")</f>
        <v>45938.927117245374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45938.927117245374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45938.927117245374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45938.927117245374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45938.927117245374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45938.927117245374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45938.927117245374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45938.927117245374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45938.927117245374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45938.927117245374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45938.927117245374</v>
      </c>
      <c r="H41" s="38"/>
      <c r="I41" s="37" t="str">
        <f>IFERROR(VLOOKUP(D41,DB!A:F,6,0),"")</f>
        <v/>
      </c>
      <c r="J41" s="37" t="str">
        <f>IFERROR(VLOOKUP(D41,DB!A:G,7,0),"")</f>
        <v/>
      </c>
      <c r="K41" s="37"/>
      <c r="L41" s="37" t="str">
        <f>IFERROR(VLOOKUP(D41,DB!A:I,9,0),"")</f>
        <v/>
      </c>
    </row>
    <row r="42" spans="1:12" ht="15">
      <c r="A42" s="84"/>
      <c r="B42" s="84" t="str">
        <f>IFERROR(VLOOKUP(D42,DB!A:K,11,0),"")</f>
        <v/>
      </c>
      <c r="C42" s="84"/>
      <c r="D42" s="84"/>
      <c r="E42" s="84"/>
      <c r="F42" s="123"/>
      <c r="G42" s="124">
        <f t="shared" ca="1" si="1"/>
        <v>45938.927117245374</v>
      </c>
      <c r="H42" s="123"/>
      <c r="I42" s="84" t="str">
        <f>IFERROR(VLOOKUP(D42,DB!A:F,6,0),"")</f>
        <v/>
      </c>
      <c r="J42" s="84" t="str">
        <f>IFERROR(VLOOKUP(D42,DB!A:G,7,0),"")</f>
        <v/>
      </c>
      <c r="K42" s="84"/>
      <c r="L42" s="84" t="str">
        <f>IFERROR(VLOOKUP(D42,DB!A:I,9,0),"")</f>
        <v/>
      </c>
    </row>
    <row r="43" spans="1:12" ht="15">
      <c r="A43" s="37"/>
      <c r="B43" s="37" t="str">
        <f>IFERROR(VLOOKUP(D43,DB!A:K,11,0),"")</f>
        <v/>
      </c>
      <c r="C43" s="37"/>
      <c r="D43" s="37"/>
      <c r="E43" s="37"/>
      <c r="F43" s="38"/>
      <c r="G43" s="39">
        <f t="shared" ca="1" si="1"/>
        <v>45938.927117245374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45938.927117245374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45938.927117245374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45938.927117245374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45938.927117245374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45938.927117245374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45938.927117245374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45938.927117245374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45938.927117245374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45938.927117245374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45938.927117245374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45938.927117245374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45938.927117245374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45938.927117245374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45938.927117245374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45938.927117245374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45938.927117245374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45938.927117245374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45938.927117245374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1"/>
        <v>45938.927117245374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ref="G63:G94" ca="1" si="2">IFERROR(NOW()-F63,"")</f>
        <v>45938.927117245374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45938.927117245374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45938.927117245374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45938.927117245374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45938.927117245374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45938.927117245374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45938.927117245374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45938.927117245374</v>
      </c>
      <c r="H70" s="38"/>
      <c r="I70" s="37" t="str">
        <f>IFERROR(VLOOKUP(D70,DB!A:F,6,0),"")</f>
        <v/>
      </c>
      <c r="J70" s="37" t="str">
        <f>IFERROR(VLOOKUP(D70,DB!A:G,7,0),"")</f>
        <v/>
      </c>
      <c r="K70" s="37"/>
      <c r="L70" s="37" t="str">
        <f>IFERROR(VLOOKUP(D70,DB!A:I,9,0),"")</f>
        <v/>
      </c>
    </row>
    <row r="71" spans="1:12" ht="15">
      <c r="A71" s="84"/>
      <c r="B71" s="84" t="str">
        <f>IFERROR(VLOOKUP(D71,DB!A:K,11,0),"")</f>
        <v/>
      </c>
      <c r="C71" s="84"/>
      <c r="D71" s="84"/>
      <c r="E71" s="84"/>
      <c r="F71" s="123"/>
      <c r="G71" s="124">
        <f t="shared" ca="1" si="2"/>
        <v>45938.927117245374</v>
      </c>
      <c r="H71" s="123"/>
      <c r="I71" s="84" t="str">
        <f>IFERROR(VLOOKUP(D71,DB!A:F,6,0),"")</f>
        <v/>
      </c>
      <c r="J71" s="84" t="str">
        <f>IFERROR(VLOOKUP(D71,DB!A:G,7,0),"")</f>
        <v/>
      </c>
      <c r="K71" s="84"/>
      <c r="L71" s="84" t="str">
        <f>IFERROR(VLOOKUP(D71,DB!A:I,9,0),"")</f>
        <v/>
      </c>
    </row>
    <row r="72" spans="1:12" ht="15">
      <c r="A72" s="37"/>
      <c r="B72" s="37" t="str">
        <f>IFERROR(VLOOKUP(D72,DB!A:K,11,0),"")</f>
        <v/>
      </c>
      <c r="C72" s="37"/>
      <c r="D72" s="37"/>
      <c r="E72" s="37"/>
      <c r="F72" s="38"/>
      <c r="G72" s="39">
        <f t="shared" ca="1" si="2"/>
        <v>45938.927117245374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45938.927117245374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45938.927117245374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45938.927117245374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45938.927117245374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45938.927117245374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45938.927117245374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45938.927117245374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45938.927117245374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45938.927117245374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45938.927117245374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45938.927117245374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45938.927117245374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45938.927117245374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45938.927117245374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45938.927117245374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45938.927117245374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45938.927117245374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45938.927117245374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45938.927117245374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45938.927117245374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45938.927117245374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2"/>
        <v>45938.927117245374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ref="G95:G126" ca="1" si="3">IFERROR(NOW()-F95,"")</f>
        <v>45938.927117245374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45938.927117245374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45938.927117245374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45938.927117245374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45938.927117245374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45938.927117245374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45938.927117245374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45938.927117245374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45938.927117245374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45938.927117245374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45938.927117245374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45938.927117245374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45938.927117245374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45938.927117245374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45938.927117245374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45938.927117245374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45938.927117245374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45938.927117245374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45938.927117245374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45938.927117245374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45938.927117245374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45938.927117245374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45938.927117245374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45938.927117245374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45938.927117245374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45938.927117245374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45938.927117245374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45938.927117245374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45938.927117245374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t="shared" ca="1" si="3"/>
        <v>45938.927117245374</v>
      </c>
      <c r="H124" s="38"/>
      <c r="I124" s="37" t="str">
        <f>IFERROR(VLOOKUP(D124,DB!A:F,6,0),"")</f>
        <v/>
      </c>
      <c r="J124" s="37" t="str">
        <f>IFERROR(VLOOKUP(D124,DB!A:G,7,0),"")</f>
        <v/>
      </c>
      <c r="K124" s="37"/>
      <c r="L124" s="37" t="str">
        <f>IFERROR(VLOOKUP(D124,DB!A:I,9,0),"")</f>
        <v/>
      </c>
    </row>
    <row r="125" spans="1:12" ht="15">
      <c r="A125" s="84"/>
      <c r="B125" s="84" t="str">
        <f>IFERROR(VLOOKUP(D125,DB!A:K,11,0),"")</f>
        <v/>
      </c>
      <c r="C125" s="84"/>
      <c r="D125" s="84"/>
      <c r="E125" s="84"/>
      <c r="F125" s="123"/>
      <c r="G125" s="124">
        <f t="shared" ca="1" si="3"/>
        <v>45938.927117245374</v>
      </c>
      <c r="H125" s="123"/>
      <c r="I125" s="84" t="str">
        <f>IFERROR(VLOOKUP(D125,DB!A:F,6,0),"")</f>
        <v/>
      </c>
      <c r="J125" s="84" t="str">
        <f>IFERROR(VLOOKUP(D125,DB!A:G,7,0),"")</f>
        <v/>
      </c>
      <c r="K125" s="84"/>
      <c r="L125" s="84" t="str">
        <f>IFERROR(VLOOKUP(D125,DB!A:I,9,0),"")</f>
        <v/>
      </c>
    </row>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7" ht="15"/>
    <row r="788" ht="15"/>
    <row r="795" ht="15"/>
    <row r="798" ht="15"/>
    <row r="800" ht="15"/>
    <row r="803" ht="15"/>
    <row r="811" ht="15"/>
    <row r="812" ht="15"/>
    <row r="814" ht="15"/>
    <row r="815" ht="15"/>
    <row r="819" ht="15"/>
    <row r="820" ht="15"/>
    <row r="822" ht="15"/>
    <row r="823" ht="15"/>
    <row r="824" ht="15"/>
    <row r="825" ht="15"/>
    <row r="826" ht="15"/>
    <row r="827" ht="15"/>
    <row r="828" ht="15"/>
    <row r="829"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6" ht="15"/>
    <row r="924" ht="15"/>
    <row r="925" ht="15"/>
    <row r="927" ht="15"/>
    <row r="928" ht="15"/>
    <row r="929" ht="15"/>
    <row r="931" ht="15"/>
    <row r="932" ht="15"/>
    <row r="936" ht="15"/>
    <row r="937" ht="15"/>
    <row r="939" ht="15"/>
    <row r="940" ht="15"/>
    <row r="942" ht="15"/>
    <row r="943" ht="15"/>
    <row r="944" ht="15"/>
    <row r="945" ht="15"/>
    <row r="946" ht="15"/>
    <row r="947" ht="15"/>
    <row r="948" ht="15"/>
    <row r="949" ht="15"/>
    <row r="950" ht="15"/>
    <row r="952" ht="15"/>
    <row r="953" ht="15"/>
    <row r="955" ht="15"/>
    <row r="956"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5" ht="15"/>
    <row r="996" ht="15"/>
    <row r="998" ht="15"/>
    <row r="999" ht="15"/>
    <row r="1000" ht="15"/>
    <row r="1001" ht="15"/>
    <row r="1002" ht="15"/>
    <row r="1003" ht="15"/>
    <row r="1004" ht="15"/>
    <row r="1005" ht="15"/>
    <row r="1007" ht="15"/>
    <row r="1008" ht="15"/>
    <row r="1010" ht="15"/>
    <row r="1011" ht="15"/>
    <row r="1014" ht="15"/>
    <row r="1015" ht="15"/>
    <row r="1018" ht="15"/>
    <row r="1021" ht="15"/>
    <row r="1022" ht="15"/>
    <row r="1024" ht="15"/>
    <row r="1025" ht="15"/>
    <row r="1027" ht="15"/>
    <row r="1028" ht="15"/>
    <row r="1030" ht="15"/>
    <row r="1031" ht="15"/>
    <row r="1033" ht="15"/>
    <row r="1034" ht="15"/>
    <row r="1035" ht="15"/>
    <row r="1036" ht="15"/>
    <row r="1037" ht="15"/>
    <row r="1038" ht="15"/>
    <row r="1039" ht="15"/>
    <row r="1040" ht="15"/>
    <row r="1041" ht="15"/>
    <row r="1042" ht="15"/>
    <row r="1043" ht="15"/>
    <row r="1044" ht="15"/>
    <row r="1045" ht="15"/>
    <row r="1046" ht="15"/>
    <row r="1047" ht="15"/>
    <row r="1048" ht="15"/>
    <row r="1049" ht="15"/>
    <row r="1052" ht="15"/>
    <row r="1223" ht="15"/>
    <row r="1224" ht="15"/>
    <row r="1226" ht="15"/>
    <row r="1227" ht="15"/>
    <row r="1234" ht="15"/>
    <row r="1235" ht="15"/>
    <row r="1236" ht="15"/>
    <row r="1237" ht="15"/>
    <row r="1238" ht="15"/>
    <row r="1239" ht="15"/>
    <row r="1242" ht="15"/>
    <row r="1243" ht="15"/>
    <row r="1244" ht="15"/>
    <row r="1245" ht="15"/>
    <row r="1246" ht="15"/>
    <row r="1247" ht="15"/>
    <row r="1248"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1" ht="15"/>
    <row r="1282" ht="15"/>
    <row r="1283" ht="15"/>
    <row r="1284" ht="15"/>
    <row r="1285" ht="15"/>
    <row r="1286" ht="15"/>
    <row r="1287" ht="15"/>
    <row r="1288" ht="15"/>
    <row r="1291" ht="15"/>
    <row r="1298" ht="15"/>
    <row r="1301" ht="15"/>
    <row r="1302" ht="15"/>
    <row r="1304" ht="15"/>
    <row r="1305" ht="15"/>
    <row r="1306" ht="15"/>
    <row r="1309" ht="15"/>
    <row r="1310" ht="15"/>
    <row r="1313" ht="15"/>
    <row r="1315" ht="15"/>
    <row r="1316" ht="15"/>
    <row r="1318" ht="15"/>
    <row r="1319" ht="15"/>
    <row r="1321" ht="15"/>
    <row r="1322"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6" ht="15"/>
    <row r="1348" ht="15"/>
    <row r="1356" ht="15"/>
    <row r="1358" ht="15"/>
    <row r="1359" ht="15"/>
    <row r="1360"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39064</v>
      </c>
      <c r="B2" s="150" t="s">
        <v>5398</v>
      </c>
      <c r="C2" s="149">
        <v>1</v>
      </c>
      <c r="D2" s="150" t="s">
        <v>34463</v>
      </c>
      <c r="E2" s="149" t="s">
        <v>39065</v>
      </c>
      <c r="F2" s="151">
        <v>45926.772847222222</v>
      </c>
      <c r="G2" s="152">
        <f ca="1">IFERROR(NOW()-F2,"-")</f>
        <v>12.154270023151184</v>
      </c>
      <c r="H2" s="153">
        <v>45927.449074074102</v>
      </c>
      <c r="I2" s="150" t="str">
        <f>IFERROR(VLOOKUP(D2,DB!A:F,6,0),"")</f>
        <v>SCECO</v>
      </c>
      <c r="J2" s="150" t="str">
        <f>IFERROR(VLOOKUP(D2,DB!A:G,7,0),"")</f>
        <v>Weak</v>
      </c>
      <c r="K2" s="149" t="s">
        <v>39066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45938.927117361112</v>
      </c>
      <c r="H3" s="153">
        <v>45927.987534722219</v>
      </c>
      <c r="I3" s="150" t="str">
        <f>IFERROR(VLOOKUP(D3,DB!A:F,6,0),"")</f>
        <v>SCECO</v>
      </c>
      <c r="J3" s="150" t="str">
        <f>IFERROR(VLOOKUP(D3,DB!A:G,7,0),"")</f>
        <v>Vandalized</v>
      </c>
      <c r="K3" s="149" t="s">
        <v>39067</v>
      </c>
      <c r="L3" s="150" t="str">
        <f>IFERROR(VLOOKUP(D3,DB!A:I,9,0),"")</f>
        <v>Latis</v>
      </c>
    </row>
    <row r="4" spans="1:16383" ht="31.5" customHeight="1">
      <c r="A4" s="149" t="s">
        <v>39068</v>
      </c>
      <c r="B4" s="150" t="s">
        <v>5398</v>
      </c>
      <c r="C4" s="149">
        <v>1</v>
      </c>
      <c r="D4" s="150" t="s">
        <v>32861</v>
      </c>
      <c r="E4" s="149" t="s">
        <v>39065</v>
      </c>
      <c r="F4" s="151">
        <v>45933.880972222221</v>
      </c>
      <c r="G4" s="152">
        <f ca="1">IFERROR(NOW()-F4,"-")</f>
        <v>5.0461450231523486</v>
      </c>
      <c r="H4" s="153">
        <v>45929.455266203702</v>
      </c>
      <c r="I4" s="150" t="str">
        <f>IFERROR(VLOOKUP(D4,DB!A:F,6,0),"")</f>
        <v>SCECO</v>
      </c>
      <c r="J4" s="150" t="str">
        <f>IFERROR(VLOOKUP(D4,DB!A:G,7,0),"")</f>
        <v>In progress</v>
      </c>
      <c r="K4" s="149" t="s">
        <v>39066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39069</v>
      </c>
      <c r="B5" s="150" t="s">
        <v>5398</v>
      </c>
      <c r="C5" s="149">
        <v>1</v>
      </c>
      <c r="D5" s="150" t="s">
        <v>33408</v>
      </c>
      <c r="E5" s="149" t="s">
        <v>38964</v>
      </c>
      <c r="F5" s="151">
        <v>45934.942245370374</v>
      </c>
      <c r="G5" s="152">
        <f ca="1">IFERROR(NOW()-F5,"-")</f>
        <v>3.9848718749999534</v>
      </c>
      <c r="H5" s="153">
        <v>45934.470231481479</v>
      </c>
      <c r="I5" s="150" t="str">
        <f>IFERROR(VLOOKUP(D5,DB!A:F,6,0),"")</f>
        <v>SCECO</v>
      </c>
      <c r="J5" s="150" t="str">
        <f>IFERROR(VLOOKUP(D5,DB!A:G,7,0),"")</f>
        <v>Dead</v>
      </c>
      <c r="K5" s="149" t="s">
        <v>39066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45938.927117245374</v>
      </c>
      <c r="H6" s="155">
        <v>45937.667847222219</v>
      </c>
      <c r="I6" s="150" t="str">
        <f>IFERROR(VLOOKUP(D6,DB!A:F,6,0),"")</f>
        <v>SCECO</v>
      </c>
      <c r="J6" s="150" t="str">
        <f>IFERROR(VLOOKUP(D6,DB!A:G,7,0),"")</f>
        <v>Weak</v>
      </c>
      <c r="K6" s="156" t="s">
        <v>39070</v>
      </c>
      <c r="L6" s="150" t="str">
        <f>IFERROR(VLOOKUP(D6,DB!A:I,9,0),"")</f>
        <v>Latis</v>
      </c>
    </row>
    <row r="7" spans="1:16383" ht="31.5" customHeight="1">
      <c r="A7" s="162"/>
      <c r="B7" s="162" t="str">
        <f>IFERROR(VLOOKUP(D7,DB!A:K,11,0),"")</f>
        <v/>
      </c>
      <c r="C7" s="162"/>
      <c r="D7" s="162"/>
      <c r="E7" s="162"/>
      <c r="F7" s="162"/>
      <c r="G7" s="152">
        <f ca="1">IFERROR(NOW()-F7,"-")</f>
        <v>45938.927117245374</v>
      </c>
      <c r="H7" s="167"/>
      <c r="I7" s="162" t="str">
        <f>IFERROR(VLOOKUP(D7,DB!A:F,6,0),"")</f>
        <v/>
      </c>
      <c r="J7" s="162" t="str">
        <f>IFERROR(VLOOKUP(D7,DB!A:G,7,0),"")</f>
        <v/>
      </c>
      <c r="K7" s="162"/>
      <c r="L7" s="162" t="str">
        <f>IFERROR(VLOOKUP(D7,DB!A:I,9,0),"")</f>
        <v/>
      </c>
    </row>
    <row r="8" spans="1:16383" ht="31.5" customHeight="1">
      <c r="A8" s="162"/>
      <c r="B8" s="162" t="str">
        <f>IFERROR(VLOOKUP(D8,DB!A:K,11,0),"")</f>
        <v/>
      </c>
      <c r="C8" s="162"/>
      <c r="D8" s="160"/>
      <c r="E8" s="162"/>
      <c r="F8" s="162"/>
      <c r="G8" s="152">
        <f ca="1">IFERROR(NOW()-F8,"-")</f>
        <v>45938.927117245374</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1"/>
      <c r="E9" s="162"/>
      <c r="F9" s="162"/>
      <c r="G9" s="152">
        <f ca="1">IFERROR(NOW()-F9,"-")</f>
        <v>45938.927117245374</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45938.927117245374</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45938.927117245374</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0"/>
      <c r="E12" s="162"/>
      <c r="F12" s="162"/>
      <c r="G12" s="152">
        <f ca="1">IFERROR(NOW()-F12,"-")</f>
        <v>45938.927117245374</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45938.927117245374</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45938.927117245374</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45938.927117245374</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45938.927117245374</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45938.927117245374</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45938.927117245374</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45938.927117245374</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45938.927117245374</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45938.927117245374</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45938.927117245374</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45938.927117245374</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45938.927117245374</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45938.927117245374</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45938.927117245374</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45938.927117245374</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45938.927117245374</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45938.927117245374</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2">
        <f ca="1">IFERROR(NOW()-F30,"-")</f>
        <v>45938.927117245374</v>
      </c>
      <c r="H30" s="162"/>
      <c r="I30" s="162" t="str">
        <f>IFERROR(VLOOKUP(D30,DB!A:F,6,0),"")</f>
        <v/>
      </c>
      <c r="J30" s="162" t="str">
        <f>IFERROR(VLOOKUP(D30,DB!A:G,7,0),"")</f>
        <v/>
      </c>
      <c r="K30" s="162"/>
      <c r="L30" s="162" t="str">
        <f>IFERROR(VLOOKUP(D30,DB!A:I,9,0),"")</f>
        <v/>
      </c>
    </row>
    <row r="31" spans="1:12" ht="31.5" customHeight="1">
      <c r="A31" s="110"/>
      <c r="B31" s="163" t="str">
        <f>IFERROR(VLOOKUP(D31,DB!A:K,11,0),"")</f>
        <v/>
      </c>
      <c r="C31" s="163"/>
      <c r="D31" s="163"/>
      <c r="E31" s="164"/>
      <c r="F31" s="113"/>
      <c r="G31" s="152">
        <f ca="1">IFERROR(NOW()-F31,"-")</f>
        <v>45938.927117245374</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45938.927117245374</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45938.927117245374</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45938.927117245374</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52">
        <f ca="1">IFERROR(NOW()-F35,"-")</f>
        <v>45938.927117245374</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45938.927117361112</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45938.927117361112</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45938.927117361112</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45938.927117361112</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45938.927117361112</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45938.927117361112</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45938.927117361112</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45938.927117361112</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45938.927117361112</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45938.927117361112</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45938.927117361112</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45938.927117361112</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45938.927117361112</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45938.927117361112</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45938.927117361112</v>
      </c>
      <c r="H50" s="113"/>
      <c r="I50" s="163" t="str">
        <f>IFERROR(VLOOKUP(D50,DB!A:F,6,0),"")</f>
        <v/>
      </c>
      <c r="J50" s="163" t="str">
        <f>IFERROR(VLOOKUP(D50,DB!A:G,7,0),"")</f>
        <v/>
      </c>
      <c r="K50" s="166"/>
      <c r="L50" s="164" t="str">
        <f>IFERROR(VLOOKUP(D50,DB!A:I,9,0),"")</f>
        <v/>
      </c>
    </row>
    <row r="51" spans="1:12" ht="31.5" customHeight="1">
      <c r="A51" s="110"/>
      <c r="B51" s="163" t="str">
        <f>IFERROR(VLOOKUP(D51,DB!A:K,11,0),"")</f>
        <v/>
      </c>
      <c r="C51" s="163"/>
      <c r="D51" s="163"/>
      <c r="E51" s="164"/>
      <c r="F51" s="113"/>
      <c r="G51" s="165">
        <f ca="1">IFERROR(NOW()-F51,"-")</f>
        <v>45938.927117361112</v>
      </c>
      <c r="H51" s="113"/>
      <c r="I51" s="163" t="str">
        <f>IFERROR(VLOOKUP(D51,DB!A:F,6,0),"")</f>
        <v/>
      </c>
      <c r="J51" s="163" t="str">
        <f>IFERROR(VLOOKUP(D51,DB!A:G,7,0),"")</f>
        <v/>
      </c>
      <c r="K51" s="166"/>
      <c r="L51" s="164" t="str">
        <f>IFERROR(VLOOKUP(D51,DB!A:I,9,0),"")</f>
        <v/>
      </c>
    </row>
    <row r="52" spans="1:12" ht="31.5" customHeight="1">
      <c r="A52" s="110"/>
      <c r="B52" s="109" t="str">
        <f>IFERROR(VLOOKUP(D52,DB!A:K,11,0),"")</f>
        <v/>
      </c>
      <c r="C52" s="111"/>
      <c r="D52" s="109"/>
      <c r="E52" s="112"/>
      <c r="F52" s="113"/>
      <c r="G52" s="81">
        <f ca="1">IFERROR(NOW()-F52,"-")</f>
        <v>45938.927117361112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45938.927117361112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45938.927117361112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45938.927117361112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45938.927117361112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45938.927117361112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45938.927117361112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45938.927117361112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45938.927117361112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45938.927117361112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45938.927117361112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45938.927117361112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45938.927117361112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45938.927117361112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45938.927117361112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45938.927117361112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45938.927117361112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45938.927117361112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45938.927117361112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45938.927117361112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45938.927117361112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45938.927117361112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45938.927117361112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45938.927117361112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45938.927117361112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45938.927117361112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45938.927117361112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45938.927117361112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45938.927117361112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45938.927117361112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45938.927117361112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45938.927117361112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45938.927117361112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45938.927117361112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45938.927117361112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45938.927117361112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45938.927117361112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45938.927117361112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45938.927117361112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45938.927117361112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45938.927117361112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45938.927117361112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45938.927117361112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45938.927117361112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45938.927117361112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45938.927117361112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45938.927117361112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45938.927117361112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45938.927117361112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45938.927117361112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45938.927117361112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45938.927117361112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45938.927117361112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45938.927117361112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45938.927117361112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45938.927117361112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45938.927117361112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45938.927117361112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45938.927117361112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45938.927117361112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45938.927117361112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45938.927117361112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45938.927117361112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45938.927117361112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45938.927117361112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45938.927117361112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45938.927117361112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45938.927117361112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45938.927117361112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45938.927117361112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45938.927117361112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45938.927117361112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45938.927117361112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45938.927117361112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45938.927117361112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45938.927117361112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45938.927117361112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45938.927117361112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45938.927117361112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45938.927117361112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45938.927117361112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45938.927117361112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45938.927117361112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45938.927117361112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45938.927117361112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45938.927117361112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45938.927117361112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45938.927117361112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45938.927117361112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45938.927117361112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45938.927117361112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45938.927117361112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45938.927117361112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45938.927117361112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45938.927117361112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45938.927117361112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45938.927117361112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45938.927117361112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45938.927117361112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45938.927117361112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45938.927117361112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45938.927117361112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45938.927117361112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45938.927117361112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45938.927117361112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45938.927117361112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45938.927117361112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45938.927117361112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45938.927117361112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45938.927117361112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45938.927117361112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45938.927117361112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45938.927117361112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45938.927117361112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45938.927117361112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45938.927117361112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45938.927117361112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45938.927117361112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45938.927117361112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45938.927117361112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45938.927117361112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45938.927117361112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45938.927117361112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45938.927117361112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45938.927117361112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45938.927117361112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45938.927117361112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45938.927117361112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45938.927117361112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45938.927117361112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45938.927117361112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45938.927117361112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45938.927117361112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45938.927117361112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45938.927117361112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45938.927117361112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45938.927117361112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45938.927117361112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45938.927117361112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45938.927117361112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45938.927117361112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45938.927117361112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45938.927117361112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45938.927117361112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45938.927117361112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45938.927117361112</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45938.927117361112</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45938.927117361112</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45938.927117361112</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45938.927117361112</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45938.927117361112</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45938.927117361112</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45938.927117361112</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45938.927117361112</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45938.927117361112</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45938.927117361112</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45938.927117361112</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45938.927117361112</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45938.927117361112</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45938.927117361112</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45938.927117361112</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45938.927117361112</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45938.927117361112</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45938.927117361112</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45938.927117361112</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45938.927117361112</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45938.927117361112</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2025-10-08T19:16:55Z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