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817" documentId="13_ncr:1_{F6CB121F-512D-4AA6-A0C1-0FB36C537598}" xr6:coauthVersionLast="47" xr6:coauthVersionMax="47" xr10:uidLastSave="{8B763A92-5A5E-4642-BAE5-70F530F49DC2}"/>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6" l="1"/>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I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<sst xmlns="http://schemas.openxmlformats.org/spreadsheetml/2006/main" count="179008" uniqueCount="39096">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</sst>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3" totalsRowShown="0" headerRowDxfId="48" dataDxfId="47" headerRowBorderDxfId="45" tableBorderDxfId="46" totalsRowBorderDxfId="44">
  <autoFilter ref="A1:L2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6" totalsRowShown="0" headerRowDxfId="31" dataDxfId="30" headerRowBorderDxfId="28" tableBorderDxfId="29">
  <autoFilter ref="A1:L5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opLeftCell="B1"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289.88167083333246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9.3866824074066244</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45952.830096759259</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45952.830096759259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45952.830096759259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45952.830096759259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45952.830096759259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45952.830096759259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45952.830096759259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45952.830096759259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45952.830096759259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45952.830096759259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45952.830096759259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45952.830096759259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45952.830096759259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45952.830096759259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45952.830096759259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45952.830096759259</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45952.830096759259</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45952.830096759259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45952.830096759259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45952.830096759259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45952.830096759259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45952.830096759259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45952.830096759259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45952.830096759259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45952.830096759259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45952.830096759259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45952.830096759259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45952.830096759259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45952.830096759259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45952.830096759259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45952.830096759259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45952.830096759259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45952.830096759259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45952.830096759259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45952.830096759259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45952.830096759259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45952.830096759259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45952.830096759259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45952.830096759259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45952.830096759259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45952.830096759259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45952.830096759259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45952.830096759259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45952.830096759259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45952.830096759259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45952.830096759259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45952.830096759259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45952.830096759259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45952.830096759259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45952.830096759259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45952.830096759259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45952.830096759259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45952.830096759259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45952.830096759259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45952.830096759259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45952.830096759259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45952.830096759259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45952.830096759259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45952.830096759259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45952.830096759259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45952.830096759259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45952.830096759259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45952.830096759259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45952.830096759259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45952.830096759259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45952.830096759259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45952.830096759259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45952.830096759259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45952.830096759259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45952.830096759259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45952.830096759259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45952.830096759259</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45952.830096759259</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3EF53EAB-8F1B-4E2E-801E-984EE21E1E47}"/>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A5" sqref="A5:X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127.83025879629713</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8.3343212962936377</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45952.830096759259</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45952.830096759259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45952.830096759259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45952.830096759259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45952.830096759259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45952.830096759259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45952.830096759259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45952.830096759259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45952.830096759259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45952.830096759259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45952.830096759259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45952.830096759259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45952.830096759259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45952.830096759259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45952.830096759259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45952.830096759259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45952.830096759259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45952.830096759259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45952.830096759259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45952.830096759259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45952.830096759259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45952.830096759259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45952.830096759259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45952.830096759259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45952.830096759259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45952.830096759259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45952.830096759259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45952.830096759259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45952.830096759259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45952.830096759259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45952.830096759259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45952.830096759259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45952.830096759259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45952.830096759259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45952.830096759259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45952.830096759259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45952.830096759259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45952.830096759259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45952.830096759259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45952.830096759259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45952.830096759259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45952.830096759259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45952.830096759259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45952.830096759259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45952.830096759259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45952.830096759259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45952.830096759259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45952.830096759259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45952.830096759259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45952.830096759259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45952.830096759259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45952.830096759259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45952.830096759259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45952.830096759259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45952.830096759259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45952.830096759259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14" sqref="K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45952.830096759259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45952.830096759259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45952.830096759259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45952.830096759259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45952.830096759259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45952.830096759259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45952.830096759259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45952.830096759259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45952.830096759259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45952.830096759259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45952.830096759259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45952.830096759259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45952.830096759259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45952.830096759259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45952.830096759259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45952.830096759259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45952.830096759259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45952.830096759259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45952.830096759259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45952.830096759259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45952.830096759259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45952.830096759259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45952.830096759259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45952.830096759259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45952.830096759259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45952.830096759259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45952.830096759259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45952.830096759259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45952.830096759259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45952.830096759259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45952.830096759259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45952.830096759259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45952.830096759259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45952.830096759259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45952.830096759259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45952.830096759259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45952.830096759259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45952.830096759259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45952.830096759259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45952.830096759259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45952.830096759259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45952.830096759259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45952.830096759259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45952.830096759259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45952.830096759259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45952.830096759259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45952.830096759259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45952.830096759259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45952.830096759259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45952.830096759259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45952.830096759259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45952.830096759259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45952.830096759259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45952.830096759259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45952.830096759259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45952.830096759259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45952.830096759259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45952.830096759259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45952.830096759259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45952.830096759259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45952.830096759259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45952.830096759259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45952.830096759259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45952.830096759259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45952.830096759259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45952.830096759259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45952.830096759259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45952.830096759259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45952.830096759259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45952.830096759259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45952.830096759259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45952.830096759259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45952.830096759259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45952.830096759259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45952.830096759259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45952.830096759259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45952.830096759259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45952.830096759259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45952.830096759259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45952.830096759259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45952.830096759259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45952.830096759259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45952.830096759259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45952.830096759259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45952.830096759259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45952.830096759259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45952.830096759259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45952.830096759259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45952.830096759259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45952.830096759259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45952.830096759259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45952.830096759259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45952.830096759259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45952.830096759259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45952.830096759259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45952.830096759259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45952.830096759259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45952.830096759259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45952.830096759259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45952.830096759259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45952.830096759259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45952.830096759259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45952.830096759259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45952.830096759259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45952.830096759259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45952.830096759259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45952.830096759259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45952.830096759259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45952.830096759259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45952.830096759259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45952.830096759259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45952.830096759259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45952.830096759259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45952.830096759259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45952.830096759259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45952.830096759259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45952.830096759259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45952.830096759259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45952.830096759259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45952.830096759259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45952.830096759259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45952.830096759259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45952.830096759259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45952.830096759259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45952.830096759259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45952.830096759259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45952.830096759259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45952.830096759259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45952.830096759259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45952.830096759259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45952.830096759259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45952.830096759259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45952.830096759259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45952.830096759259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45952.830096759259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45952.830096759259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45952.830096759259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45952.830096759259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45952.830096759259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45952.830096759259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45952.830096759259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45952.830096759259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45952.830096759259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45952.830096759259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45952.830096759259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45952.830096759259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45952.830096759259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45952.830096759259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45952.830096759259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45952.830096759259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45952.830096759259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45952.830096759259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45952.830096759259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45952.830096759259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45952.830096759259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45952.830096759259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45952.830096759259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45952.830096759259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45952.830096759259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45952.830096759259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45952.830096759259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45952.830096759259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45952.830096759259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45952.830096759259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45952.830096759259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45952.830096759259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45952.830096759259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45952.830096759259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45952.830096759259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45952.830096759259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45952.830096759259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45952.830096759259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45952.830096759259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45952.830096759259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45952.830096759259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45952.830096759259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45952.830096759259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45952.830096759259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45952.830096759259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45952.830096759259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45952.830096759259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45952.830096759259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45952.830096759259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45952.830096759259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45952.830096759259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45952.830096759259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45952.830096759259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45952.830096759259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45952.830096759259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45952.830096759259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45952.830096759259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45952.830096759259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45952.830096759259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45952.830096759259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45952.830096759259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45952.830096759259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45952.830096759259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45952.830096759259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45952.830096759259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45952.830096759259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45952.830096759259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45952.830096759259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45952.830096759259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45952.830096759259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45952.830096759259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45952.830096759259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45952.830096759259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45952.830096759259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45952.830096759259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45952.830096759259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45952.830096759259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45952.830096759259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45952.830096759259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45952.830096759259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45952.830096759259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45952.830096759259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45952.830096759259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45952.830096759259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45952.830096759259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45952.830096759259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45952.830096759259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45952.830096759259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45952.830096759259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45952.830096759259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45952.830096759259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45952.830096759259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45952.830096759259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45952.830096759259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45952.830096759259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45952.830096759259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45952.830096759259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45952.830096759259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45952.830096759259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45952.830096759259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45952.830096759259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45952.830096759259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45952.830096759259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45952.830096759259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45952.830096759259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45952.830096759259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45952.830096759259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45952.830096759259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45952.830096759259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45952.830096759259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45952.830096759259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45952.830096759259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45952.830096759259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45952.830096759259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45952.830096759259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45952.830096759259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45952.830096759259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45952.830096759259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45952.830096759259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45952.830096759259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45952.830096759259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45952.830096759259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45952.830096759259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45952.830096759259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45952.830096759259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45952.830096759259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45952.830096759259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45952.830096759259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45952.830096759259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45952.830096759259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45952.830096759259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45952.830096759259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45952.830096759259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45952.830096759259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45952.830096759259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45952.830096759259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45952.830096759259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45952.830096759259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45952.830096759259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45952.830096759259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45952.830096759259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45952.830096759259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45952.830096759259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45952.830096759259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45952.830096759259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45952.830096759259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45952.830096759259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45952.830096759259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45952.830096759259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45952.830096759259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45952.830096759259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45952.830096759259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45952.830096759259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45952.830096759259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45952.830096759259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45952.830096759259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45952.830096759259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45952.830096759259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45952.830096759259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45952.830096759259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45952.830096759259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45952.830096759259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45952.830096759259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45952.830096759259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45952.830096759259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45952.830096759259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45952.830096759259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45952.830096759259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45952.830096759259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45952.830096759259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45952.830096759259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45952.830096759259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45952.830096759259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45952.830096759259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45952.830096759259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45952.830096759259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45952.830096759259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45952.830096759259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45952.830096759259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45952.830096759259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45952.830096759259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45952.830096759259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45952.830096759259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45952.830096759259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45952.830096759259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45952.830096759259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45952.830096759259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45952.830096759259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45952.830096759259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45952.830096759259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45952.830096759259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45952.830096759259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45952.830096759259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45952.830096759259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45952.830096759259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45952.830096759259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45952.830096759259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45952.830096759259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45952.830096759259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45952.830096759259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45952.830096759259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45952.830096759259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45952.830096759259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45952.830096759259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45952.830096759259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45952.830096759259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45952.830096759259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45952.830096759259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45952.830096759259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45952.830096759259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45952.830096759259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45952.830096759259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45952.830096759259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45952.830096759259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45952.830096759259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45952.830096759259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45952.830096759259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45952.830096759259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45952.830096759259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45952.830096759259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45952.830096759259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45952.830096759259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45952.830096759259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45952.830096759259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45952.830096759259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45952.830096759259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45952.830096759259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45952.830096759259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45952.830096759259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45952.830096759259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45952.830096759259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45952.830096759259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45952.830096759259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45952.830096759259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45952.830096759259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45952.830096759259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45952.830096759259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45952.830096759259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45952.830096759259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45952.830096759259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45952.830096759259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45952.830096759259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45952.830096759259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45952.830096759259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45952.830096759259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45952.830096759259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45952.830096759259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45952.830096759259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45952.830096759259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45952.830096759259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45952.830096759259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45952.830096759259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45952.830096759259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45952.830096759259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45952.830096759259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45952.830096759259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45952.830096759259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45952.830096759259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45952.830096759259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45952.830096759259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45952.830096759259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45952.830096759259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45952.830096759259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45952.830096759259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45952.830096759259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45952.830096759259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45952.830096759259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45952.830096759259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45952.830096759259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45952.830096759259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45952.830096759259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45952.830096759259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45952.830096759259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45952.830096759259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45952.830096759259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45952.830096759259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45952.830096759259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45952.830096759259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45952.830096759259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45952.830096759259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45952.830096759259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45952.830096759259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45952.830096759259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45952.830096759259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45952.830096759259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45952.830096759259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45952.830096759259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45952.830096759259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45952.830096759259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45952.830096759259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45952.830096759259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45952.830096759259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45952.830096759259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45952.830096759259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45952.830096759259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45952.830096759259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45952.830096759259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45952.830096759259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45952.830096759259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45952.830096759259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45952.830096759259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45952.830096759259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45952.830096759259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45952.830096759259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45952.830096759259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45952.830096759259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45952.830096759259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45952.830096759259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45952.830096759259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45952.830096759259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45952.830096759259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45952.830096759259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45952.830096759259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45952.830096759259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45952.830096759259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45952.830096759259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45952.830096759259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45952.830096759259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45952.830096759259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45952.830096759259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45952.830096759259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45952.830096759259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45952.830096759259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45952.830096759259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45952.830096759259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45952.830096759259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45952.830096759259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45952.830096759259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45952.830096759259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45952.830096759259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45952.830096759259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45952.830096759259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45952.830096759259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45952.830096759259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45952.830096759259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45952.830096759259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45952.830096759259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45952.830096759259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45952.830096759259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45952.830096759259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45952.830096759259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45952.830096759259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45952.830096759259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45952.830096759259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45952.830096759259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45952.830096759259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45952.830096759259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45952.830096759259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45952.830096759259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45952.830096759259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45952.830096759259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45952.830096759259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45952.830096759259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45952.830096759259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45952.830096759259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45952.830096759259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45952.830096759259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45952.830096759259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45952.830096759259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45952.830096759259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45952.830096759259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45952.830096759259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45952.830096759259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45952.830096759259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45952.830096759259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45952.830096759259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45952.830096759259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45952.830096759259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45952.830096759259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45952.830096759259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45952.830096759259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45952.830096759259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45952.830096759259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45952.830096759259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45952.830096759259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45952.830096759259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45952.830096759259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45952.830096759259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45952.830096759259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45952.830096759259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45952.830096759259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45952.830096759259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45952.830096759259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45952.830096759259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45952.830096759259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45952.830096759259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45952.830096759259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45952.830096759259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45952.830096759259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45952.830096759259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45952.830096759259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45952.830096759259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45952.830096759259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45952.830096759259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45952.830096759259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45952.830096759259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45952.830096759259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45952.830096759259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45952.830096759259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45952.830096759259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45952.830096759259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45952.830096759259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45952.830096759259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45952.830096759259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45952.830096759259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45952.830096759259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45952.830096759259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45952.830096759259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45952.830096759259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45952.830096759259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45952.830096759259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45952.830096759259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45952.830096759259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45952.830096759259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45952.830096759259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45952.830096759259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45952.830096759259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45952.830096759259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45952.830096759259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45952.830096759259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45952.830096759259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45952.830096759259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45952.830096759259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45952.830096759259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45952.830096759259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45952.830096759259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45952.830096759259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45952.830096759259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45952.830096759259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45952.830096759259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45952.830096759259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45952.830096759259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45952.830096759259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45952.830096759259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45952.830096759259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45952.830096759259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45952.830096759259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45952.830096759259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45952.830096759259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45952.830096759259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45952.830096759259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45952.830096759259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45952.830096759259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45952.830096759259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45952.830096759259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45952.830096759259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45952.830096759259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45952.830096759259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45952.830096759259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45952.830096759259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45952.830096759259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45952.830096759259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45952.830096759259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45952.830096759259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45952.830096759259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45952.830096759259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45952.830096759259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45952.830096759259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45952.830096759259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45952.830096759259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45952.830096759259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45952.830096759259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45952.830096759259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45952.830096759259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45952.830096759259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45952.830096759259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45952.830096759259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45952.830096759259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45952.830096759259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45952.830096759259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45952.830096759259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45952.830096759259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45952.830096759259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45952.830096759259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45952.830096759259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45952.830096759259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45952.830096759259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45952.830096759259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45952.830096759259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45952.830096759259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45952.830096759259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45952.830096759259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45952.830096759259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45952.830096759259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45952.830096759259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45952.830096759259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45952.830096759259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45952.830096759259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45952.830096759259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45952.830096759259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45952.830096759259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45952.830096759259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45952.830096759259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45952.830096759259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45952.830096759259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45952.830096759259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45952.830096759259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45952.830096759259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45952.830096759259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45952.830096759259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45952.830096759259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45952.830096759259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45952.830096759259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45952.830096759259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45952.830096759259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45952.830096759259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45952.830096759259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45952.830096759259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45952.830096759259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45952.830096759259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45952.830096759259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45952.830096759259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45952.830096759259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45952.830096759259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45952.830096759259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45952.830096759259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45952.830096759259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45952.830096759259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45952.830096759259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45952.830096759259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45952.830096759259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45952.830096759259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45952.830096759259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45952.830096759259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45952.830096759259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45952.830096759259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45952.830096759259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45952.830096759259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45952.830096759259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45952.830096759259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45952.830096759259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45952.830096759259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45952.830096759259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45952.830096759259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45952.830096759259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45952.830096759259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45952.830096759259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45952.830096759259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45952.830096759259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45952.830096759259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45952.830096759259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45952.830096759259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45952.830096759259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45952.830096759259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45952.830096759259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45952.830096759259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45952.830096759259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45952.830096759259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45952.830096759259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45952.830096759259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45952.830096759259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45952.830096759259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45952.830096759259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45952.830096759259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45952.830096759259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45952.830096759259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45952.830096759259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45952.830096759259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45952.830096759259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45952.830096759259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45952.830096759259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45952.830096759259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45952.830096759259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45952.830096759259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45952.830096759259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45952.830096759259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45952.830096759259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45952.830096759259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45952.830096759259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45952.830096759259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45952.830096759259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45952.830096759259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45952.830096759259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45952.830096759259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45952.830096759259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45952.830096759259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45952.830096759259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45952.830096759259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45952.830096759259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45952.830096759259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45952.830096759259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45952.830096759259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45952.830096759259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45952.830096759259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45952.830096759259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45952.830096759259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45952.830096759259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45952.830096759259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45952.830096759259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45952.830096759259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45952.830096759259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45952.830096759259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45952.830096759259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45952.830096759259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45952.830096759259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45952.830096759259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45952.830096759259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45952.830096759259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45952.830096759259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45952.830096759259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45952.830096759259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45952.830096759259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45952.830096759259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45952.830096759259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45952.830096759259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45952.830096759259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45952.830096759259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45952.830096759259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45952.830096759259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45952.830096759259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45952.830096759259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45952.830096759259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45952.830096759259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45952.830096759259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45952.830096759259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45952.830096759259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45952.830096759259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45952.830096759259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45952.830096759259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45952.830096759259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45952.830096759259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45952.830096759259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45952.830096759259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45952.830096759259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45952.830096759259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45952.830096759259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45952.830096759259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45952.830096759259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45952.830096759259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45952.830096759259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45952.830096759259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45952.830096759259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45952.830096759259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45952.830096759259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45952.830096759259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45952.830096759259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45952.830096759259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45952.830096759259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45952.830096759259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45952.830096759259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45952.830096759259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45952.830096759259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45952.830096759259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45952.830096759259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45952.830096759259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45952.830096759259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45952.830096759259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45952.830096759259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45952.830096759259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45952.830096759259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45952.830096759259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45952.830096759259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45952.830096759259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45952.830096759259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45952.830096759259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45952.830096759259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45952.830096759259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45952.830096759259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45952.830096759259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45952.830096759259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45952.830096759259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45952.830096759259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45952.830096759259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45952.830096759259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45952.830096759259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45952.830096759259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45952.830096759259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45952.830096759259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45952.830096759259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45952.830096759259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45952.830096759259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45952.830096759259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45952.830096759259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45952.830096759259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45952.830096759259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45952.830096759259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45952.830096759259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45952.830096759259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45952.830096759259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45952.830096759259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45952.830096759259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45952.830096759259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45952.830096759259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45952.830096759259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45952.830096759259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45952.830096759259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45952.830096759259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45952.830096759259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45952.830096759259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45952.830096759259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45952.830096759259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45952.830096759259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45952.830096759259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45952.830096759259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45952.830096759259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45952.830096759259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45952.830096759259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45952.830096759259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45952.830096759259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45952.830096759259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45952.830096759259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45952.830096759259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45952.830096759259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45952.830096759259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45952.830096759259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45952.830096759259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45952.830096759259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45952.830096759259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45952.830096759259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45952.830096759259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45952.830096759259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45952.830096759259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45952.830096759259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45952.830096759259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45952.830096759259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45952.830096759259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45952.830096759259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45952.830096759259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45952.830096759259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45952.830096759259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45952.830096759259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45952.830096759259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45952.830096759259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45952.830096759259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45952.830096759259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45952.830096759259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45952.830096759259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45952.830096759259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45952.830096759259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45952.830096759259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45952.830096759259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45952.830096759259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45952.830096759259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45952.830096759259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45952.830096759259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45952.830096759259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45952.830096759259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45952.830096759259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45952.830096759259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45952.830096759259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45952.830096759259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45952.830096759259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45952.830096759259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45952.830096759259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45952.830096759259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45952.830096759259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45952.830096759259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45952.830096759259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45952.830096759259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45952.830096759259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45952.830096759259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45952.830096759259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45952.830096759259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45952.830096759259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45952.830096759259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45952.830096759259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45952.830096759259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45952.830096759259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45952.830096759259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45952.830096759259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45952.830096759259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45952.830096759259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45952.830096759259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45952.830096759259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45952.830096759259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45952.830096759259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45952.830096759259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45952.830096759259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45952.830096759259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45952.830096759259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45952.830096759259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45952.830096759259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45952.830096759259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45952.830096759259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45952.830096759259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45952.830096759259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45952.830096759259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45952.830096759259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45952.830096759259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45952.830096759259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45952.830096759259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45952.830096759259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45952.830096759259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45952.830096759259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45952.830096759259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45952.830096759259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45952.830096759259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45952.830096759259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45952.830096759259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45952.830096759259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45952.830096759259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45952.830096759259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45952.830096759259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45952.830096759259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45952.830096759259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45952.830096759259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45952.830096759259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45952.830096759259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45952.830096759259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45952.830096759259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45952.830096759259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45952.830096759259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45952.830096759259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45952.830096759259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45952.830096759259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45952.830096759259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45952.830096759259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45952.830096759259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45952.830096759259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45952.830096759259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45952.830096759259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45952.830096759259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45952.830096759259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45952.830096759259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45952.830096759259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45952.830096759259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45952.830096759259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45952.830096759259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45952.830096759259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45952.830096759259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45952.830096759259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45952.830096759259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45952.830096759259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45952.830096759259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45952.830096759259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45952.830096759259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45952.830096759259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45952.830096759259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45952.830096759259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45952.830096759259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45952.830096759259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45952.830096759259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45952.830096759259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45952.830096759259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45952.830096759259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45952.830096759259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45952.830096759259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45952.830096759259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45952.830096759259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45952.830096759259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45952.830096759259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45952.830096759259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45952.830096759259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45952.830096759259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45952.830096759259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45952.830096759259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45952.830096759259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45952.830096759259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45952.830096759259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45952.830096759259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45952.830096759259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45952.830096759259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45952.830096759259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45952.830096759259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45952.830096759259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45952.830096759259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45952.830096759259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45952.830096759259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45952.830096759259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45952.830096759259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45952.830096759259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45952.830096759259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45952.830096759259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45952.830096759259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45952.830096759259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45952.830096759259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45952.830096759259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45952.830096759259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45952.830096759259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45952.830096759259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45952.830096759259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45952.830096759259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45952.830096759259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45952.830096759259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45952.830096759259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45952.830096759259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45952.830096759259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45952.830096759259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45952.830096759259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45952.830096759259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45952.830096759259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45952.830096759259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45952.830096759259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45952.830096759259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45952.830096759259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45952.830096759259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45952.830096759259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45952.830096759259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45952.830096759259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45952.830096759259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45952.830096759259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45952.830096759259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45952.830096759259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45952.830096759259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45952.830096759259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45952.830096759259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45952.830096759259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45952.830096759259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45952.830096759259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45952.830096759259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45952.830096759259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45952.830096759259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45952.830096759259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45952.830096759259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45952.830096759259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45952.830096759259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45952.830096759259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45952.830096759259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45952.830096759259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45952.830096759259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45952.830096759259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45952.830096759259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45952.830096759259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45952.830096759259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45952.830096759259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45952.830096759259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45952.830096759259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45952.830096759259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45952.830096759259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45952.830096759259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45952.830096759259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45952.830096759259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45952.830096759259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45952.830096759259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45952.830096759259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45952.830096759259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45952.830096759259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45952.830096759259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45952.830096759259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45952.830096759259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45952.830096759259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45952.830096759259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45952.830096759259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45952.830096759259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45952.830096759259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45952.830096759259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45952.830096759259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45952.830096759259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45952.830096759259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45952.830096759259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45952.830096759259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45952.830096759259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45952.830096759259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45952.830096759259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45952.830096759259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45952.830096759259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45952.830096759259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45952.830096759259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45952.830096759259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45952.830096759259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45952.830096759259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45952.830096759259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45952.830096759259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45952.830096759259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45952.830096759259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45952.830096759259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45952.830096759259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45952.830096759259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45952.830096759259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45952.830096759259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45952.830096759259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45952.830096759259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45952.830096759259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45952.830096759259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45952.830096759259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45952.830096759259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45952.830096759259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45952.830096759259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45952.830096759259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45952.830096759259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45952.830096759259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45952.830096759259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45952.830096759259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45952.830096759259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45952.830096759259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45952.830096759259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45952.830096759259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45952.830096759259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45952.830096759259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45952.830096759259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45952.830096759259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45952.830096759259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45952.830096759259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45952.830096759259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45952.830096759259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45952.830096759259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45952.830096759259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45952.830096759259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45952.830096759259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45952.830096759259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45952.830096759259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45952.830096759259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45952.830096759259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45952.830096759259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45952.830096759259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45952.830096759259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45952.830096759259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45952.830096759259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45952.830096759259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45952.830096759259</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249.3493791666624</v>
      </c>
      <c r="H2" s="101">
        <v>45703.474768518521</v>
      </c>
      <c r="I2" s="98" t="str">
        <f>IFERROR(VLOOKUP(D2,DB!A:F,6,0),"")</f>
        <v>SCECO</v>
      </c>
      <c r="J2" s="98" t="str">
        <f>IFERROR(VLOOKUP(D2,DB!A:G,7,0),"")</f>
        <v>Dead</v>
      </c>
      <c r="K2" s="103" t="s">
        <v>39087</v>
      </c>
      <c r="L2" s="95" t="str">
        <f>IFERROR(VLOOKUP(D2,DB!A:I,9,0),"")</f>
        <v>Latis</v>
      </c>
    </row>
    <row r="3" spans="1:16" ht="15" customHeight="1">
      <c r="A3" s="121"/>
      <c r="B3" s="121" t="str">
        <f>IFERROR(VLOOKUP(D3,DB!A:K,11,0),"")</f>
        <v/>
      </c>
      <c r="C3" s="122"/>
      <c r="D3" s="95"/>
      <c r="E3" s="100"/>
      <c r="F3" s="125"/>
      <c r="G3" s="126">
        <f ca="1">IFERROR(NOW()-F3,"")</f>
        <v>45952.830096759259</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45952.830096759259</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45952.830096759259</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45952.830096759259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45952.830096759259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45952.830096759259</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45952.830096759259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45952.830096759259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45952.830096759259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45952.830096759259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45952.830096759259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45952.830096759259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45952.830096759259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45952.830096759259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45952.830096759259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45952.830096759259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45952.830096759259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45952.830096759259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45952.830096759259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45952.830096759259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45952.830096759259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45952.830096759259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45952.830096759259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45952.830096759259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45952.830096759259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45952.830096759259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45952.830096759259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45952.830096759259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45952.830096759259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45952.830096759259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45952.830096759259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45952.830096759259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45952.830096759259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45952.830096759259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45952.830096759259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45952.830096759259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45952.830096759259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45952.830096759259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45952.830096759259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45952.830096759259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45952.830096759259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45952.830096759259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45952.830096759259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45952.830096759259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45952.830096759259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45952.830096759259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45952.830096759259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45952.830096759259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45952.830096759259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45952.830096759259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45952.830096759259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45952.830096759259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45952.830096759259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45952.830096759259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45952.830096759259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45952.830096759259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45952.830096759259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45952.830096759259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45952.830096759259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45952.830096759259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45952.830096759259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45952.830096759259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45952.830096759259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45952.830096759259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45952.830096759259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45952.830096759259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45952.830096759259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45952.830096759259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45952.830096759259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45952.830096759259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45952.830096759259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45952.830096759259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45952.830096759259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45952.830096759259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45952.830096759259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45952.830096759259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45952.830096759259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45952.830096759259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45952.830096759259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45952.830096759259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45952.830096759259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45952.830096759259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45952.830096759259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45952.830096759259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45952.830096759259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45952.830096759259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45952.830096759259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45952.830096759259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45952.830096759259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45952.830096759259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45952.830096759259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45952.830096759259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45952.830096759259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45952.830096759259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45952.830096759259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45952.830096759259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45952.830096759259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45952.830096759259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45952.830096759259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45952.830096759259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45952.830096759259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45952.830096759259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45952.830096759259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45952.830096759259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45952.830096759259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45952.830096759259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45952.830096759259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45952.830096759259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45952.830096759259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45952.830096759259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45952.830096759259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45952.830096759259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45952.830096759259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45952.830096759259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45952.830096759259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45952.830096759259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45952.830096759259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45952.830096759259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45952.830096759259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45952.830096759259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45952.830096759259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45952.830096759259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45952.830096759259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45952.830096759259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45952.830096759259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45952.830096759259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45952.830096759259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45952.830096759259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45952.830096759259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45952.830096759259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45952.830096759259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45952.830096759259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45952.830096759259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45952.830096759259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45952.830096759259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45952.830096759259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45952.830096759259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45952.830096759259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45952.830096759259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45952.830096759259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45952.830096759259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45952.830096759259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45952.830096759259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45952.830096759259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45952.830096759259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45952.830096759259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45952.830096759259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45952.830096759259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45952.830096759259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45952.830096759259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45952.830096759259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45952.830096759259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45952.830096759259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45952.830096759259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45952.830096759259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45952.830096759259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45952.830096759259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45952.830096759259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45952.830096759259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45952.830096759259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45952.830096759259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45952.830096759259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45952.830096759259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45952.830096759259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45952.830096759259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45952.830096759259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45952.830096759259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45952.830096759259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45952.830096759259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45952.830096759259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45952.830096759259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45952.830096759259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45952.830096759259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45952.830096759259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45952.830096759259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45952.830096759259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45952.830096759259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45952.830096759259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45952.830096759259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45952.830096759259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45952.830096759259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45952.830096759259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45952.830096759259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45952.830096759259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45952.830096759259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45952.830096759259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45952.830096759259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45952.830096759259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45952.830096759259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45952.830096759259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45952.830096759259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45952.830096759259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45952.830096759259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45952.830096759259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45952.830096759259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45952.830096759259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45952.830096759259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45952.830096759259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45952.830096759259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45952.830096759259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45952.830096759259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45952.830096759259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45952.830096759259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45952.830096759259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45952.830096759259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45952.830096759259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45952.830096759259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45952.830096759259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45952.830096759259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45952.830096759259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45952.830096759259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45952.830096759259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45952.830096759259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45952.830096759259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45952.830096759259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45952.830096759259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45952.830096759259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45952.830096759259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45952.830096759259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45952.830096759259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45952.830096759259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45952.830096759259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45952.830096759259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45952.830096759259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45952.830096759259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45952.830096759259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45952.830096759259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45952.830096759259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45952.830096759259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45952.830096759259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45952.830096759259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45952.830096759259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45952.830096759259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45952.830096759259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45952.830096759259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45952.830096759259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45952.830096759259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45952.830096759259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45952.830096759259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45952.830096759259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45952.830096759259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45952.830096759259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45952.830096759259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45952.830096759259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45952.830096759259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45952.830096759259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45952.830096759259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45952.830096759259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45952.830096759259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45952.830096759259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45952.830096759259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45952.830096759259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45952.830096759259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45952.830096759259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45952.830096759259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45952.830096759259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45952.830096759259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45952.830096759259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45952.830096759259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45952.830096759259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45952.830096759259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45952.830096759259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45952.830096759259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45952.830096759259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45952.830096759259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45952.830096759259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45952.830096759259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45952.830096759259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45952.830096759259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45952.830096759259</v>
      </c>
      <c r="H272" s="125"/>
      <c r="I272" s="121" t="str">
        <f>IFERROR(VLOOKUP(D272,DB!A:F,6,0),"")</f>
        <v/>
      </c>
      <c r="J272" s="121" t="str">
        <f>IFERROR(VLOOKUP(D272,DB!A:G,7,0),"")</f>
        <v/>
      </c>
      <c r="K272" s="127"/>
      <c r="L272" s="123" t="str">
        <f>IFERROR(VLOOKUP(D272,DB!A:I,9,0),"")</f>
        <v/>
      </c>
    </row>
    <row r="273" spans="1:12" ht="15" customHeight="1">
      <c r="A273" s="128"/>
      <c r="B273" s="128" t="str">
        <f>IFERROR(VLOOKUP(D273,DB!A:K,11,0),"")</f>
        <v/>
      </c>
      <c r="C273" s="129"/>
      <c r="D273" s="130"/>
      <c r="E273" s="131"/>
      <c r="F273" s="132"/>
      <c r="G273" s="133">
        <f ca="1">IFERROR(NOW()-F273,"")</f>
        <v>45952.830096759259</v>
      </c>
      <c r="H273" s="132"/>
      <c r="I273" s="128" t="str">
        <f>IFERROR(VLOOKUP(D273,DB!A:F,6,0),"")</f>
        <v/>
      </c>
      <c r="J273" s="128" t="str">
        <f>IFERROR(VLOOKUP(D273,DB!A:G,7,0),"")</f>
        <v/>
      </c>
      <c r="K273" s="134"/>
      <c r="L273" s="130" t="str">
        <f>IFERROR(VLOOKUP(D273,DB!A:I,9,0),"")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0"/>
  <sheetViews>
    <sheetView workbookViewId="0">
      <selection activeCell="D6" sqref="D6"/>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39088</v>
      </c>
      <c r="B2" s="37" t="str">
        <f>IFERROR(VLOOKUP(D2,DB!A:K,11,0),"")</f>
        <v>R5</v>
      </c>
      <c r="C2" s="37">
        <v>3</v>
      </c>
      <c r="D2" s="120" t="s">
        <v>36034</v>
      </c>
      <c r="E2" s="37" t="s">
        <v>38998</v>
      </c>
      <c r="F2" s="38">
        <v>45891.832060185188</v>
      </c>
      <c r="G2" s="146">
        <f ca="1">IFERROR(NOW()-F2,"")</f>
        <v>60.998036574070284</v>
      </c>
      <c r="H2" s="38">
        <v>45891.790393518517</v>
      </c>
      <c r="I2" s="37" t="str">
        <f>IFERROR(VLOOKUP(D2,DB!A:F,6,0),"")</f>
        <v>Generator-SG</v>
      </c>
      <c r="J2" s="37" t="str">
        <f>IFERROR(VLOOKUP(D2,DB!A:G,7,0),"")</f>
        <v>Vandalized</v>
      </c>
      <c r="K2" s="37" t="s">
        <v>39089</v>
      </c>
      <c r="L2" s="37" t="str">
        <f>IFERROR(VLOOKUP(D2,DB!A:I,9,0),"")</f>
        <v>Latis</v>
      </c>
      <c r="M2" s="119"/>
    </row>
    <row r="3" spans="1:13" ht="30.75">
      <c r="A3" s="37" t="s">
        <v>39090</v>
      </c>
      <c r="B3" s="37" t="str">
        <f>IFERROR(VLOOKUP(D3,DB!A:K,11,0),"")</f>
        <v>R5</v>
      </c>
      <c r="C3" s="37">
        <v>1</v>
      </c>
      <c r="D3" s="37" t="s">
        <v>31329</v>
      </c>
      <c r="E3" s="37" t="s">
        <v>39079</v>
      </c>
      <c r="F3" s="38">
        <v>45926.188877314817</v>
      </c>
      <c r="G3" s="146">
        <f t="shared" ref="G3" ca="1" si="0">IFERROR(NOW()-F3,"")</f>
        <v>26.641219444441958</v>
      </c>
      <c r="H3" s="38">
        <v>45926.158159722225</v>
      </c>
      <c r="I3" s="37" t="str">
        <f>IFERROR(VLOOKUP(D3,DB!A:F,6,0),"")</f>
        <v>SCECO</v>
      </c>
      <c r="J3" s="37" t="str">
        <f>IFERROR(VLOOKUP(D3,DB!A:G,7,0),"")</f>
        <v>Good</v>
      </c>
      <c r="K3" s="37" t="s">
        <v>39091</v>
      </c>
      <c r="L3" s="37" t="str">
        <f>IFERROR(VLOOKUP(D3,DB!A:I,9,0),"")</f>
        <v>Latis</v>
      </c>
      <c r="M3" s="119"/>
    </row>
    <row r="4" spans="1:13" ht="30.75">
      <c r="A4" s="37" t="s">
        <v>39092</v>
      </c>
      <c r="B4" s="37" t="str">
        <f>IFERROR(VLOOKUP(D4,DB!A:K,11,0),"")</f>
        <v>R5</v>
      </c>
      <c r="C4" s="37">
        <v>2</v>
      </c>
      <c r="D4" s="37" t="s">
        <v>31193</v>
      </c>
      <c r="E4" s="37" t="s">
        <v>38998</v>
      </c>
      <c r="F4" s="38">
        <v>45944.771574074075</v>
      </c>
      <c r="G4" s="39">
        <f t="shared" ref="G4" ca="1" si="1">IFERROR(NOW()-F4,"")</f>
        <v>8.0585226851835614</v>
      </c>
      <c r="H4" s="38">
        <v>45944.676192129627</v>
      </c>
      <c r="I4" s="37" t="str">
        <f>IFERROR(VLOOKUP(D4,DB!A:F,6,0),"")</f>
        <v>SCECO</v>
      </c>
      <c r="J4" s="37" t="str">
        <f>IFERROR(VLOOKUP(D4,DB!A:G,7,0),"")</f>
        <v>Dead</v>
      </c>
      <c r="K4" s="37" t="s">
        <v>39093</v>
      </c>
      <c r="L4" s="37" t="str">
        <f>IFERROR(VLOOKUP(D4,DB!A:I,9,0),"")</f>
        <v>Latis</v>
      </c>
    </row>
    <row r="5" spans="1:13" ht="48" customHeight="1">
      <c r="A5" s="154" t="s">
        <v>39094</v>
      </c>
      <c r="B5" s="154" t="str">
        <f>IFERROR(VLOOKUP(D5,DB!A:K,11,0),"")</f>
        <v>R5</v>
      </c>
      <c r="C5" s="154">
        <v>1</v>
      </c>
      <c r="D5" s="154" t="s">
        <v>34781</v>
      </c>
      <c r="E5" s="154" t="s">
        <v>39079</v>
      </c>
      <c r="F5" s="155">
        <v>45948.661111111112</v>
      </c>
      <c r="G5" s="156">
        <f ca="1">IFERROR(NOW()-F5,"")</f>
        <v>4.1689856481461902</v>
      </c>
      <c r="H5" s="155">
        <v>45948.661111111112</v>
      </c>
      <c r="I5" s="154" t="str">
        <f>IFERROR(VLOOKUP(D5,DB!A:F,6,0),"")</f>
        <v>SCECO</v>
      </c>
      <c r="J5" s="154" t="str">
        <f>IFERROR(VLOOKUP(D5,DB!A:G,7,0),"")</f>
        <v>Dead</v>
      </c>
      <c r="K5" s="154" t="s">
        <v>39095</v>
      </c>
      <c r="L5" s="154" t="str">
        <f>IFERROR(VLOOKUP(D5,DB!A:I,9,0),"")</f>
        <v>Latis</v>
      </c>
    </row>
    <row r="6" spans="1:13" ht="15">
      <c r="A6" s="161"/>
      <c r="B6" s="161" t="str">
        <f>IFERROR(VLOOKUP(D6,DB!A:K,11,0),"")</f>
        <v/>
      </c>
      <c r="C6" s="161"/>
      <c r="D6" s="161"/>
      <c r="E6" s="161"/>
      <c r="F6" s="162"/>
      <c r="G6" s="163">
        <f ca="1">IFERROR(NOW()-F6,"")</f>
        <v>45952.830096759259</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45952.830096759259</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45952.830096759259</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45952.830096759259</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45952.830096759259</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45952.830096759259</v>
      </c>
      <c r="H11" s="162"/>
      <c r="I11" s="161" t="str">
        <f>IFERROR(VLOOKUP(D11,DB!A:F,6,0),"")</f>
        <v/>
      </c>
      <c r="J11" s="161" t="str">
        <f>IFERROR(VLOOKUP(D11,DB!A:G,7,0),"")</f>
        <v/>
      </c>
      <c r="K11" s="161"/>
      <c r="L11" s="161" t="str">
        <f>IFERROR(VLOOKUP(D11,DB!A:I,9,0),"")</f>
        <v/>
      </c>
    </row>
    <row r="12" spans="1:13" ht="15">
      <c r="A12" s="161"/>
      <c r="B12" s="161" t="str">
        <f>IFERROR(VLOOKUP(D12,DB!A:K,11,0),"")</f>
        <v/>
      </c>
      <c r="C12" s="161"/>
      <c r="D12" s="157"/>
      <c r="E12" s="161"/>
      <c r="F12" s="162"/>
      <c r="G12" s="163">
        <f ca="1">IFERROR(NOW()-F12,"")</f>
        <v>45952.830096759259</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45952.830096759259</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45952.830096759259</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45952.830096759259</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45952.830096759259</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45952.830096759259</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45952.830096759259</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45952.830096759259</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45952.830096759259</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45952.830096759259</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45952.830096759259</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45952.830096759259</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45952.830096759259</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45952.830096759259</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45952.830096759259</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45952.830096759259</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45952.830096759259</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45952.830096759259</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45952.830096759259</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45952.830096759259</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45952.830096759259</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45952.830096759259</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45952.830096759259</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45952.830096759259</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45952.830096759259</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45952.830096759259</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45952.830096759259</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45952.830096759259</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45952.830096759259</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45952.830096759259</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45952.830096759259</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45952.830096759259</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45952.830096759259</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45952.830096759259</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45952.830096759259</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45952.830096759259</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45952.830096759259</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45952.830096759259</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45952.830096759259</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45952.830096759259</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45952.830096759259</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45952.830096759259</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45952.830096759259</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45952.830096759259</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45952.830096759259</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45952.830096759259</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45952.830096759259</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45952.830096759259</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45952.830096759259</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45952.830096759259</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45952.830096759259</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45952.830096759259</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45952.830096759259</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45952.830096759259</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45952.830096759259</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45952.830096759259</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45952.830096759259</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45952.830096759259</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45952.830096759259</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45952.830096759259</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45952.830096759259</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45952.830096759259</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45952.830096759259</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45952.830096759259</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45952.830096759259</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45952.830096759259</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45952.830096759259</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45952.830096759259</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45952.830096759259</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45952.830096759259</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45952.830096759259</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45952.830096759259</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45952.830096759259</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45952.830096759259</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45952.830096759259</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45952.830096759259</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45952.830096759259</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45952.830096759259</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45952.830096759259</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45952.830096759259</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45952.830096759259</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45952.830096759259</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45952.830096759259</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45952.830096759259</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45952.830096759259</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45952.830096759259</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45952.830096759259</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45952.830096759259</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45952.830096759259</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45952.830096759259</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45952.830096759259</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45952.830096759259</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45952.830096759259</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45952.830096759259</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45952.830096759259</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45952.830096759259</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45952.830096759259</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45952.830096759259</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45952.830096759259</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45952.830096759259</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45952.830096759259</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45952.830096759259</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45952.830096759259</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45952.830096759259</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45952.830096759259</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45952.830096759259</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45952.830096759259</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45952.830096759259</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45952.830096759259</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45952.830096759259</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45952.830096759259</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45952.830096759259</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45952.830096759259</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45952.830096759259</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45952.830096759259</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45952.830096759259</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45952.830096759259</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45952.830096759259</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45952.830096759259</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45952.830096759259</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45952.830096759259</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45952.830096759259</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45952.830096759259</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45952.830096759259</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45952.830096759259</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45952.830096759259</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45952.830096759259</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45952.830096759259</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45952.830096759259</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45952.830096759259</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45952.830096759259</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45952.830096759259</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45952.830096759259</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45952.830096759259</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45952.830096759259</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45952.830096759259</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45952.830096759259</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45952.830096759259</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45952.830096759259</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45952.830096759259</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45952.830096759259</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45952.830096759259</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45952.830096759259</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45952.830096759259</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45952.830096759259</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45952.830096759259</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45952.830096759259</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45952.830096759259</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45952.830096759259</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45952.830096759259</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45952.830096759259</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45952.830096759259</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45952.830096759259</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45952.830096759259</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45952.830096759259</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45952.830096759259</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45952.830096759259</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45952.830096759259</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45952.830096759259</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45952.830096759259</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45952.830096759259</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45952.830096759259</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45952.830096759259</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45952.830096759259</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45952.830096759259</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45952.830096759259</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45952.830096759259</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45952.830096759259</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45952.830096759259</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45952.830096759259</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45952.830096759259</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45952.830096759259</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45952.830096759259</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45952.830096759259</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45952.830096759259</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45952.830096759259</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45952.830096759259</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45952.830096759259</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45952.830096759259</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45952.830096759259</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45952.830096759259</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45952.830096759259</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45952.830096759259</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45952.830096759259</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45952.830096759259</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45952.830096759259</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45952.830096759259</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45952.830096759259</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45952.830096759259</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45952.830096759259</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45952.830096759259</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45952.830096759259</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45952.830096759259</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45952.830096759259</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45952.830096759259</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45952.830096759259</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45952.830096759259</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45952.830096759259</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45952.830096759259</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45952.830096759259</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45952.830096759259</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45952.830096759259</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45952.830096759259</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45952.830096759259</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45952.830096759259</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45952.830096759259</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45952.830096759259</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45952.830096759259</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45952.830096759259</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45952.830096759259</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45952.830096759259</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45952.830096759259</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45952.830096759259</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45952.830096759259</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45952.830096759259</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45952.830096759259</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45952.830096759259</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45952.830096759259</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45952.830096759259</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45952.830096759259</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45952.830096759259</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45952.830096759259</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45952.830096759259</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45952.830096759259</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45952.830096759259</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45952.830096759259</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45952.830096759259</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45952.830096759259</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45952.830096759259</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45952.830096759259</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45952.830096759259</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45952.830096759259</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45952.830096759259</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45952.830096759259</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45952.830096759259</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45952.830096759259</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45952.830096759259</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45952.830096759259</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45952.830096759259</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45952.830096759259</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45952.830096759259</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45952.830096759259</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45952.830096759259</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45952.830096759259</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45952.830096759259</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45952.830096759259</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45952.830096759259</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45952.830096759259</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45952.830096759259</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45952.830096759259</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45952.830096759259</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45952.830096759259</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45952.830096759259</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45952.830096759259</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45952.830096759259</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45952.830096759259</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45952.830096759259</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45952.830096759259</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45952.830096759259</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45952.830096759259</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45952.830096759259</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45952.830096759259</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45952.830096759259</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45952.830096759259</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45952.830096759259</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45952.830096759259</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45952.830096759259</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45952.830096759259</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45952.830096759259</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45952.830096759259</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45952.830096759259</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45952.830096759259</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45952.830096759259</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45952.830096759259</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45952.830096759259</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45952.830096759259</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45952.830096759259</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45952.830096759259</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45952.830096759259</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45952.830096759259</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45952.830096759259</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45952.830096759259</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45952.830096759259</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45952.830096759259</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45952.830096759259</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45952.830096759259</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45952.830096759259</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45952.830096759259</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45952.830096759259</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45952.830096759259</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45952.830096759259</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45952.830096759259</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45952.830096759259</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45952.830096759259</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45952.830096759259</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45952.830096759259</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45952.830096759259</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45952.830096759259</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45952.830096759259</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45952.830096759259</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45952.830096759259</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45952.830096759259</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45952.830096759259</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45952.830096759259</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45952.830096759259</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45952.830096759259</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45952.830096759259</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45952.830096759259</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45952.830096759259</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45952.830096759259</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45952.830096759259</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45952.830096759259</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45952.830096759259</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45952.830096759259</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45952.830096759259</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45952.830096759259</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45952.830096759259</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45952.830096759259</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45952.830096759259</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45952.830096759259</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45952.830096759259</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45952.830096759259</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45952.830096759259</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45952.830096759259</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45952.830096759259</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45952.830096759259</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45952.830096759259</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45952.830096759259</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45952.830096759259</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45952.830096759259</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45952.830096759259</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45952.830096759259</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45952.830096759259</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45952.830096759259</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45952.830096759259</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45952.830096759259</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45952.830096759259</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45952.830096759259</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45952.830096759259</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45952.830096759259</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45952.830096759259</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45952.830096759259</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45952.830096759259</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45952.830096759259</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45952.830096759259</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45952.830096759259</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45952.830096759259</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45952.830096759259</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45952.830096759259</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45952.830096759259</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45952.830096759259</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45952.830096759259</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45952.830096759259</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45952.830096759259</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45952.830096759259</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45952.830096759259</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45952.830096759259</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45952.830096759259</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45952.830096759259</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45952.830096759259</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45952.830096759259</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45952.830096759259</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45952.830096759259</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45952.830096759259</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45952.830096759259</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45952.830096759259</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45952.830096759259</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45952.830096759259</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45952.830096759259</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45952.830096759259</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45952.830096759259</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45952.830096759259</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45952.830096759259</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45952.830096759259</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45952.830096759259</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45952.830096759259</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45952.830096759259</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45952.830096759259</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45952.830096759259</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45952.830096759259</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45952.830096759259</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45952.830096759259</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45952.830096759259</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45952.830096759259</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45952.830096759259</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45952.830096759259</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45952.830096759259</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45952.830096759259</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45952.830096759259</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45952.830096759259</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45952.830096759259</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45952.830096759259</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45952.830096759259</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45952.830096759259</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45952.830096759259</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45952.830096759259</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45952.830096759259</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45952.830096759259</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45952.830096759259</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45952.830096759259</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45952.830096759259</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45952.830096759259</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45952.830096759259</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45952.830096759259</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45952.830096759259</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45952.830096759259</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45952.830096759259</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45952.830096759259</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45952.830096759259</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45952.830096759259</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45952.830096759259</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45952.830096759259</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45952.830096759259</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45952.830096759259</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45952.830096759259</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45952.830096759259</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45952.830096759259</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45952.830096759259</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45952.830096759259</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45952.830096759259</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45952.830096759259</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45952.830096759259</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45952.830096759259</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45952.830096759259</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45952.830096759259</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45952.830096759259</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45952.830096759259</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45952.830096759259</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45952.830096759259</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45952.830096759259</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45952.830096759259</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45952.830096759259</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45952.830096759259</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45952.830096759259</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45952.830096759259</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45952.830096759259</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45952.830096759259</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45952.830096759259</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45952.830096759259</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45952.830096759259</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45952.830096759259</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45952.830096759259</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45952.830096759259</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45952.830096759259</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45952.830096759259</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45952.830096759259</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45952.830096759259</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45952.830096759259</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45952.830096759259</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45952.830096759259</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45952.830096759259</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45952.830096759259</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45952.830096759259</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45952.830096759259</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45952.830096759259</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45952.830096759259</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45952.830096759259</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45952.830096759259</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45952.830096759259</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45952.830096759259</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45952.830096759259</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45952.830096759259</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45952.830096759259</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45952.830096759259</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45952.830096759259</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45952.830096759259</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45952.830096759259</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45952.830096759259</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45952.830096759259</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45952.830096759259</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45952.830096759259</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45952.830096759259</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45952.830096759259</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45952.830096759259</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45952.830096759259</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45952.830096759259</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45952.830096759259</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45952.830096759259</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45952.830096759259</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45952.830096759259</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45952.830096759259</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45952.830096759259</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45952.830096759259</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45952.830096759259</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45952.830096759259</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45952.830096759259</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45952.830096759259</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45952.830096759259</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45952.830096759259</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45952.830096759259</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45952.830096759259</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45952.830096759259</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45952.830096759259</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45952.830096759259</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45952.830096759259</v>
      </c>
      <c r="H506" s="162"/>
      <c r="I506" s="161" t="str">
        <f>IFERROR(VLOOKUP(D506,DB!A:F,6,0),"")</f>
        <v/>
      </c>
      <c r="J506" s="161" t="str">
        <f>IFERROR(VLOOKUP(D506,DB!A:G,7,0),"")</f>
        <v/>
      </c>
      <c r="K506" s="161"/>
      <c r="L506" s="161" t="str">
        <f>IFERROR(VLOOKUP(D506,DB!A:I,9,0),"")</f>
        <v/>
      </c>
    </row>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6" ht="15"/>
    <row r="617" ht="15"/>
    <row r="619" ht="15"/>
    <row r="620" ht="15"/>
    <row r="621" ht="15"/>
    <row r="622" ht="15"/>
    <row r="624" ht="15"/>
    <row r="625" ht="15"/>
    <row r="632" ht="15"/>
    <row r="633" ht="15"/>
    <row r="634" ht="15"/>
    <row r="635" ht="15"/>
    <row r="636" ht="15"/>
    <row r="637" ht="15"/>
    <row r="640" ht="15"/>
    <row r="641" ht="15"/>
    <row r="642" ht="15"/>
    <row r="643" ht="15"/>
    <row r="644" ht="15"/>
    <row r="645" ht="15"/>
    <row r="646" ht="15"/>
    <row r="647" ht="15"/>
    <row r="648" ht="15"/>
    <row r="649" ht="15"/>
    <row r="650" ht="15"/>
    <row r="651"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7" ht="15"/>
    <row r="708" ht="15"/>
    <row r="745" ht="15"/>
    <row r="746" ht="15"/>
    <row r="747" ht="15"/>
    <row r="748" ht="15"/>
    <row r="749" ht="15"/>
    <row r="750" ht="15"/>
    <row r="751" ht="15"/>
    <row r="752" ht="15"/>
    <row r="753" ht="15"/>
    <row r="754"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7" ht="15"/>
    <row r="839" ht="15"/>
    <row r="840"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3" ht="15"/>
    <row r="874" ht="15"/>
    <row r="1044" ht="15"/>
    <row r="1045" ht="15"/>
    <row r="1046" ht="15"/>
    <row r="1047" ht="15"/>
    <row r="1048" ht="15"/>
    <row r="1049" ht="15"/>
    <row r="1055" ht="15"/>
    <row r="1056" ht="15"/>
    <row r="1057" ht="15"/>
    <row r="1058" ht="15"/>
    <row r="1059" ht="15"/>
    <row r="1060" ht="15"/>
    <row r="1061"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2" ht="15"/>
    <row r="1113" ht="15"/>
    <row r="1119" ht="15"/>
    <row r="1120" ht="15"/>
    <row r="1122" ht="15"/>
    <row r="1123" ht="15"/>
    <row r="1124" ht="15"/>
    <row r="1125" ht="15"/>
    <row r="1126" ht="15"/>
    <row r="1127" ht="15"/>
    <row r="1128" ht="15"/>
    <row r="1130" ht="15"/>
    <row r="1131" ht="15"/>
    <row r="1132"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201" ht="15"/>
    <row r="1202" ht="15"/>
    <row r="1203" ht="15"/>
    <row r="1204" ht="15"/>
    <row r="1205" ht="15"/>
    <row r="1206" ht="15"/>
    <row r="1207" ht="15"/>
    <row r="1208" ht="15"/>
    <row r="1209" ht="15"/>
    <row r="1210" ht="15"/>
    <row r="1211" ht="15"/>
    <row r="1212" ht="15"/>
    <row r="1213" ht="15"/>
    <row r="1214" ht="15"/>
    <row r="1216" ht="15"/>
    <row r="1217" ht="15"/>
    <row r="1218" ht="15"/>
    <row r="1219" ht="15"/>
    <row r="1220" ht="15"/>
    <row r="1221" ht="15"/>
    <row r="1222" ht="15"/>
    <row r="1223" ht="15"/>
    <row r="1224" ht="15"/>
    <row r="1225" ht="15"/>
    <row r="1226" ht="15"/>
    <row r="1227"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7" ht="15"/>
    <row r="1268" ht="15"/>
    <row r="1271" ht="15"/>
    <row r="1272" ht="15"/>
    <row r="1273" ht="15"/>
    <row r="1274" ht="15"/>
    <row r="1275" ht="15"/>
    <row r="1276" ht="15"/>
    <row r="1277" ht="15"/>
    <row r="1278" ht="15"/>
    <row r="1281" ht="15"/>
    <row r="1282" ht="15"/>
    <row r="1283" ht="15"/>
    <row r="1284" ht="15"/>
    <row r="1285" ht="15"/>
    <row r="1286" ht="15"/>
    <row r="1287" ht="15"/>
    <row r="1288" ht="15"/>
    <row r="1289" ht="15"/>
    <row r="1290" ht="15"/>
    <row r="1291" ht="15"/>
    <row r="1292" ht="15"/>
    <row r="1294" ht="15"/>
    <row r="1295" ht="15"/>
    <row r="1296" ht="15"/>
    <row r="1299" ht="15"/>
    <row r="1301" ht="15"/>
    <row r="1303" ht="15"/>
    <row r="1306" ht="15"/>
    <row r="1307" ht="15"/>
    <row r="1308" ht="15"/>
    <row r="1310" ht="15"/>
    <row r="1312" ht="15"/>
    <row r="1313" ht="15"/>
    <row r="1314" ht="15"/>
    <row r="1315" ht="15"/>
    <row r="1316" ht="15"/>
    <row r="1318" ht="15"/>
    <row r="1319" ht="15"/>
    <row r="1320" ht="15"/>
    <row r="1321" ht="15"/>
    <row r="1322" ht="15"/>
    <row r="1324" ht="15"/>
    <row r="1325" ht="15"/>
    <row r="1326" ht="15"/>
    <row r="1328" ht="15"/>
    <row r="1330" ht="15"/>
  </sheetData>
  <dataValidations count="2">
    <dataValidation allowBlank="1" showInputMessage="1" showErrorMessage="1" sqref="E1" xr:uid="{920C6338-E771-4DAE-8C89-92A9093EA4DE}"/>
    <dataValidation type="list" allowBlank="1" showInputMessage="1" showErrorMessage="1" sqref="E2:E5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3"/>
  <sheetViews>
    <sheetView tabSelected="1" workbookViewId="0">
      <selection activeCell="C4" sqref="C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45952.830096759259</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45952.830096759259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45952.830096759259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45952.830096759259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45952.830096759259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45952.830096759259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45952.830096759259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45952.830096759259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45952.830096759259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45952.830096759259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45952.830096759259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45952.830096759259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45952.830096759259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45952.830096759259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45952.830096759259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45952.830096759259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45952.830096759259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45952.830096759259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45952.830096759259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45952.830096759259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45952.830096759259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45952.830096759259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45952.830096759259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45952.830096759259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45952.830096759259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45952.830096759259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45952.830096759259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45952.830096759259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45952.830096759259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45952.830096759259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45952.830096759259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45952.830096759259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45952.830096759259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45952.830096759259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45952.830096759259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45952.830096759259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45952.830096759259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45952.830096759259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45952.830096759259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45952.830096759259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45952.830096759259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45952.830096759259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45952.830096759259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45952.830096759259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45952.830096759259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45952.830096759259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45952.830096759259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45952.830096759259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45952.830096759259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45952.830096759259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45952.830096759259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45952.830096759259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45952.830096759259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45952.830096759259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45952.830096759259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45952.830096759259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45952.830096759259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45952.830096759259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45952.830096759259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45952.830096759259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45952.830096759259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45952.830096759259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45952.830096759259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45952.830096759259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45952.830096759259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45952.830096759259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45952.830096759259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45952.830096759259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45952.830096759259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45952.830096759259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45952.830096759259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45952.830096759259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45952.830096759259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45952.830096759259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45952.830096759259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45952.830096759259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45952.830096759259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45952.830096759259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45952.830096759259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45952.830096759259</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45952.830096759259</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45952.830096759259</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45952.830096759259</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45952.830096759259</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45952.830096759259</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45952.830096759259</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45952.830096759259</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45952.830096759259</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45952.830096759259</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45952.830096759259</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45952.830096759259</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45952.830096759259</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45952.830096759259</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45952.830096759259</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45952.830096759259</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45952.830096759259</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45952.830096759259</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45952.830096759259</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45952.830096759259</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45952.830096759259</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45952.830096759259</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45952.830096759259</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45952.830096759259</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45952.830096759259</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45952.830096759259</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45952.830096759259</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45952.830096759259</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45952.830096759259</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45952.830096759259</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45952.830096759259</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45952.830096759259</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45952.830096759259</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45952.830096759259</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45952.830096759259</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45952.830096759259</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45952.830096759259</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45952.830096759259</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45952.830096759259</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45952.830096759259</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45952.830096759259</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45952.830096759259</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45952.830096759259</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45952.830096759259</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45952.830096759259</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45952.830096759259</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45952.830096759259</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45952.830096759259</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45952.830096759259</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45952.830096759259</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45952.830096759259</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45952.830096759259</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45952.830096759259</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45952.830096759259</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45952.830096759259</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45952.830096759259</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45952.830096759259</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45952.830096759259</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45952.830096759259</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45952.830096759259</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45952.830096759259</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45952.830096759259</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45952.830096759259</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45952.830096759259</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45952.830096759259</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45952.830096759259</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45952.830096759259</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45952.830096759259</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45952.830096759259</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45952.830096759259</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45952.830096759259</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45952.830096759259</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45952.830096759259</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45952.830096759259</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45952.830096759259</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45952.830096759259</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45952.830096759259</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45952.830096759259</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45952.830096759259</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45952.830096759259</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45952.830096759259</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45952.830096759259</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45952.830096759259</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45952.830096759259</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45952.830096759259</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45952.830096759259</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45952.830096759259</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45952.830096759259</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45952.830096759259</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45952.830096759259</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45952.830096759259</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45952.830096759259</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45952.830096759259</v>
      </c>
      <c r="H173" s="109"/>
      <c r="I173" s="105" t="str">
        <f>IFERROR(VLOOKUP(D173,DB!A:F,6,0),"")</f>
        <v/>
      </c>
      <c r="J173" s="104" t="str">
        <f>IFERROR(VLOOKUP(D173,DB!A:G,7,0),"")</f>
        <v/>
      </c>
      <c r="K173" s="110"/>
      <c r="L173" s="111" t="str">
        <f>IFERROR(VLOOKUP(D173,DB!A:I,9,0),"")</f>
        <v/>
      </c>
    </row>
  </sheetData>
  <dataValidations count="2">
    <dataValidation allowBlank="1" showInputMessage="1" showErrorMessage="1" sqref="E1" xr:uid="{380493DB-286A-4683-AF55-C78F04945A49}"/>
    <dataValidation type="list" allowBlank="1" showInputMessage="1" showErrorMessage="1" sqref="E2:E17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2025-10-22T16:55:25Z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