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464" documentId="13_ncr:1_{F6CB121F-512D-4AA6-A0C1-0FB36C537598}" xr6:coauthVersionLast="47" xr6:coauthVersionMax="47" xr10:uidLastSave="{42D45FDF-893E-4F4D-B9D5-59F8EC5EB27F}"/>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4" l="1"/>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14" i="3"/>
  <c r="G15" i="3"/>
  <c r="G16" i="3"/>
  <c r="G17" i="3"/>
  <c r="I3" i="4"/>
  <c r="J3" i="4"/>
  <c r="I3" i="6"/>
  <c r="I4" i="6"/>
  <c r="L14" i="3"/>
  <c r="J14" i="3"/>
  <c r="I14" i="3"/>
  <c r="B14"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L119" i="5"/>
  <c r="J119" i="5"/>
  <c r="I119" i="5"/>
  <c r="G119" i="5"/>
  <c r="B119"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3"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L2" i="3"/>
  <c r="L3" i="3"/>
  <c r="L4" i="3"/>
  <c r="L5" i="3"/>
  <c r="L6" i="3"/>
  <c r="L7" i="3"/>
  <c r="L8" i="3"/>
  <c r="L9" i="3"/>
  <c r="L10" i="3"/>
  <c r="L11" i="3"/>
  <c r="L12" i="3"/>
  <c r="L13"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J2" i="3"/>
  <c r="J3" i="3"/>
  <c r="J4" i="3"/>
  <c r="J5" i="3"/>
  <c r="J6" i="3"/>
  <c r="J7" i="3"/>
  <c r="J8" i="3"/>
  <c r="J9" i="3"/>
  <c r="J10" i="3"/>
  <c r="J11" i="3"/>
  <c r="J12" i="3"/>
  <c r="J13"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I2" i="3"/>
  <c r="I3" i="3"/>
  <c r="I4" i="3"/>
  <c r="I5" i="3"/>
  <c r="I6" i="3"/>
  <c r="I7" i="3"/>
  <c r="I8" i="3"/>
  <c r="I9" i="3"/>
  <c r="I10" i="3"/>
  <c r="I11" i="3"/>
  <c r="I12" i="3"/>
  <c r="I13"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B2" i="5"/>
  <c r="G2" i="5"/>
  <c r="I2" i="5"/>
  <c r="J2" i="5"/>
  <c r="G2" i="3"/>
  <c r="G3" i="3"/>
  <c r="G4" i="3"/>
  <c r="G5" i="3"/>
  <c r="G6" i="3"/>
  <c r="G7" i="3"/>
  <c r="G8" i="3"/>
  <c r="G9" i="3"/>
  <c r="G10" i="3"/>
  <c r="G11" i="3"/>
  <c r="G12" i="3"/>
  <c r="G13"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alcChain>
</file>

<file path=xl/sharedStrings.xml><?xml version="1.0" encoding="utf-8"?>
<sst xmlns="http://schemas.openxmlformats.org/spreadsheetml/2006/main" count="178580" uniqueCount="39074">
  <si>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</si>
  <si>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</si>
  <si>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</si>
  <si>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</si>
  <si>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</si>
  <si>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</si>
  <si>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</si>
  <si>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</si>
  <si>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</si>
  <si>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</si>
  <si>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</si>
  <si>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</si>
  <si>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</si>
  <si>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</si>
  <si>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</si>
  <si>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</si>
  <si>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</si>
  <si>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</si>
  <si>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</si>
  <si>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</si>
  <si>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</si>
  <si>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</si>
  <si>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</si>
  <si>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</si>
  <si>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</si>
  <si>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</si>
  <si>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</si>
  <si>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</si>
  <si>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</si>
  <si>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</si>
  <si>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</si>
  <si>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</si>
  <si>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</si>
  <si>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</si>
  <si>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</si>
  <si>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</si>
  <si>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</si>
  <si>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</si>
  <si>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</si>
  <si>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</si>
  <si>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</si>
  <si>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</si>
  <si>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</si>
  <si>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</si>
  <si>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</si>
  <si>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</si>
  <si>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</si>
  <si>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</si>
  <si>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</si>
  <si>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</si>
  <si>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</si>
  <si>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</si>
  <si>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</si>
  <si>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</si>
  <si>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</si>
  <si>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</si>
  <si>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</si>
  <si>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</si>
  <si>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</si>
  <si>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</si>
  <si>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</si>
  <si>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</si>
  <si>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</si>
  <si>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</si>
  <si>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</si>
  <si>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</si>
  <si>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</si>
  <si>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</si>
  <si>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</si>
  <si>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</si>
  <si>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</si>
  <si>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</si>
  <si>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</si>
  <si>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</si>
  <si>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</si>
  <si>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</si>
  <si>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</si>
  <si>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</si>
  <si>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</si>
  <si>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</si>
  <si>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</si>
  <si>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</si>
  <si>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</si>
  <si>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</si>
  <si>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</si>
  <si>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</si>
  <si>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</si>
  <si>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</si>
  <si>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</si>
  <si>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</si>
  <si>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</si>
  <si>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</si>
  <si>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</si>
  <si>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</si>
  <si>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</si>
  <si>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</si>
  <si>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</si>
  <si>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</si>
  <si>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</si>
  <si>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</si>
  <si>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</si>
  <si>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</si>
  <si>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</si>
  <si>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</si>
  <si>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</si>
  <si>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</si>
  <si>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</si>
  <si>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</si>
  <si>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</si>
  <si>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</si>
  <si>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</si>
  <si>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</si>
  <si>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</si>
  <si>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</si>
  <si>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</si>
  <si>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</si>
  <si>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</si>
  <si>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</si>
  <si>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</si>
  <si>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</si>
  <si>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</si>
  <si>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</si>
  <si>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</si>
  <si>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</si>
  <si>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</si>
  <si>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</si>
  <si>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</si>
  <si>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</si>
  <si>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</si>
  <si>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</si>
  <si>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</si>
  <si>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</si>
  <si>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</si>
  <si>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</si>
  <si>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</si>
  <si>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</si>
  <si>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</si>
  <si>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</si>
  <si>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</si>
  <si>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</si>
  <si>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</si>
  <si>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</si>
  <si>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</si>
  <si>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</si>
  <si>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</si>
  <si>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</si>
  <si>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</si>
  <si>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</si>
  <si>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</si>
  <si>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</si>
  <si>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</si>
  <si>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</si>
  <si>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</si>
  <si>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</si>
  <si>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</si>
  <si>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</si>
  <si>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</si>
  <si>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</si>
  <si>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</si>
  <si>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</si>
  <si>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</si>
  <si>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</si>
  <si>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</si>
  <si>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</si>
  <si>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</si>
  <si>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</si>
  <si>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</si>
  <si>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</si>
  <si>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</si>
  <si>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</si>
  <si>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</si>
  <si>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</si>
  <si>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</si>
  <si>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</si>
  <si>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</si>
  <si>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</si>
  <si>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</si>
  <si>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</si>
  <si>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</si>
  <si>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</si>
  <si>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</si>
  <si>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</si>
  <si>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</si>
  <si>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</si>
  <si>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</si>
  <si>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</si>
  <si>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</si>
  <si>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</si>
  <si>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</si>
  <si>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</si>
  <si>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</si>
  <si>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</si>
  <si>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</si>
  <si>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</si>
  <si>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</si>
  <si>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</si>
  <si>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</si>
  <si>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</si>
  <si>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</si>
  <si>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</si>
  <si>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</si>
  <si>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</si>
  <si>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</si>
  <si>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</si>
  <si>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</si>
  <si>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</si>
  <si>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</si>
  <si>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</si>
  <si>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</si>
  <si>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</si>
  <si>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</si>
  <si>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</si>
  <si>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</si>
  <si>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</si>
  <si>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</si>
  <si>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</si>
  <si>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</si>
  <si>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</si>
  <si>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</si>
  <si>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</si>
  <si>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</si>
  <si>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</si>
  <si>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</si>
  <si>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</si>
  <si>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</si>
  <si>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</si>
  <si>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</si>
  <si>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</si>
  <si>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</si>
  <si>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</si>
  <si>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</si>
  <si>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</si>
  <si>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</si>
  <si>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</si>
  <si>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</si>
  <si>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</si>
  <si>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</si>
  <si>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</si>
  <si>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</si>
  <si>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</si>
  <si>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</si>
  <si>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</si>
  <si>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</si>
  <si>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</si>
  <si>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</si>
  <si>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</si>
  <si>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</si>
  <si>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</si>
  <si>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</si>
  <si>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</si>
  <si>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</si>
  <si>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</si>
  <si>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</si>
  <si>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</si>
  <si>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</si>
  <si>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</si>
  <si>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</si>
  <si>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</si>
  <si>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</si>
  <si>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</si>
  <si>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</si>
  <si>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</si>
  <si>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</si>
  <si>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</si>
  <si>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</si>
  <si>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</si>
  <si>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</si>
  <si>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</si>
  <si>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</si>
  <si>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</si>
  <si>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</si>
  <si>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</si>
  <si>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</si>
  <si>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</si>
  <si>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</si>
  <si>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</si>
  <si>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</si>
  <si>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</si>
  <si>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</si>
  <si>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</si>
  <si>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</si>
  <si>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</si>
  <si>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</si>
  <si>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</si>
  <si>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</si>
  <si>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</si>
  <si>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</si>
  <si>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</si>
  <si>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</si>
  <si>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</si>
  <si>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</si>
  <si>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</si>
  <si>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</si>
  <si>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</si>
  <si>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</si>
  <si>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</si>
  <si>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</si>
  <si>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</si>
  <si>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</si>
  <si>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</si>
  <si>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</si>
  <si>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</si>
  <si>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</si>
  <si>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</si>
  <si>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</si>
  <si>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</si>
  <si>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</si>
  <si>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</si>
  <si>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</si>
  <si>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</si>
  <si>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</si>
  <si>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</si>
  <si>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</si>
  <si>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</si>
  <si>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</si>
  <si>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</si>
  <si>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</si>
  <si>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</si>
  <si>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</si>
  <si>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</si>
  <si>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</si>
  <si>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</si>
  <si>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</si>
  <si>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</si>
  <si>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</si>
  <si>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</si>
  <si>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</si>
  <si>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</si>
  <si>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</si>
  <si>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</si>
  <si>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</si>
  <si>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</si>
  <si>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</si>
  <si>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</si>
  <si>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</si>
  <si>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</si>
  <si>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</si>
  <si>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</si>
  <si>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</si>
  <si>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</si>
  <si>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</si>
  <si>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</si>
  <si>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</si>
  <si>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</si>
  <si>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</si>
  <si>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</si>
  <si>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</si>
  <si>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</si>
  <si>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</si>
  <si>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</si>
  <si>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</si>
  <si>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</si>
  <si>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</si>
  <si>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</si>
  <si>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</si>
  <si>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</si>
  <si>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</si>
  <si>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</si>
  <si>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</si>
  <si>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</si>
  <si>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</si>
  <si>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</si>
  <si>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</si>
  <si>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</si>
  <si>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</si>
  <si>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</si>
  <si>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</si>
  <si>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</si>
  <si>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</si>
  <si>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</si>
  <si>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</si>
  <si>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</si>
  <si>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</si>
  <si>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</si>
  <si>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</si>
  <si>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</si>
  <si>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</si>
  <si>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</si>
  <si>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</si>
  <si>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</si>
  <si>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</si>
  <si>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</si>
  <si>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</si>
  <si>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</si>
  <si>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</si>
  <si>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</si>
  <si>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</si>
  <si>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</si>
  <si>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</si>
  <si>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</si>
  <si>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</si>
  <si>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</si>
  <si>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</si>
  <si>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</si>
  <si>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</si>
  <si>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</si>
  <si>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</si>
  <si>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</si>
  <si>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</si>
  <si>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</si>
  <si>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</si>
  <si>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</si>
  <si>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</si>
  <si>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</si>
  <si>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</si>
  <si>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</si>
  <si>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</si>
  <si>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</si>
  <si>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</si>
  <si>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</si>
  <si>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</si>
  <si>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</si>
  <si>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</si>
  <si>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</si>
  <si>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</si>
  <si>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</si>
  <si>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</si>
  <si>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</si>
  <si>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</si>
  <si>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</si>
  <si>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</si>
  <si>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</si>
  <si>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</si>
  <si>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</si>
  <si>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</si>
  <si>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</si>
  <si>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</si>
  <si>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</si>
  <si>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</si>
  <si>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</si>
  <si>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</si>
  <si>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</si>
  <si>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</si>
  <si>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</si>
  <si>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</si>
  <si>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</si>
  <si>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</si>
  <si>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</si>
  <si>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</si>
  <si>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</si>
  <si>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</si>
  <si>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</si>
  <si>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</si>
  <si>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</si>
  <si>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</si>
  <si>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</si>
  <si>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</si>
  <si>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</si>
  <si>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</si>
  <si>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</si>
  <si>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</si>
  <si>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</si>
  <si>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</si>
  <si>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</si>
  <si>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</si>
  <si>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</si>
  <si>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</si>
  <si>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</si>
  <si>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</si>
  <si>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</si>
  <si>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</si>
  <si>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</si>
  <si>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</si>
  <si>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</si>
  <si>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</si>
  <si>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</si>
  <si>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</si>
  <si>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</si>
  <si>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</si>
  <si>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</si>
  <si>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</si>
  <si>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</si>
  <si>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</si>
  <si>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</si>
  <si>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</si>
  <si>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</si>
  <si>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</si>
  <si>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</si>
  <si>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</si>
  <si>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</si>
  <si>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</si>
  <si>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</si>
  <si>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</si>
  <si>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</si>
  <si>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</si>
  <si>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</si>
  <si>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</si>
  <si>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</si>
  <si>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</si>
  <si>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</si>
  <si>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</si>
  <si>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</si>
  <si>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</si>
  <si>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</si>
  <si>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</si>
  <si>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</si>
  <si>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</si>
  <si>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</si>
  <si>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</si>
  <si>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</si>
  <si>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</si>
  <si>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</si>
  <si>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</si>
  <si>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</si>
  <si>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</si>
  <si>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</si>
  <si>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</si>
  <si>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</si>
  <si>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</si>
  <si>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</si>
  <si>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</si>
  <si>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</si>
  <si>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</si>
  <si>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</si>
  <si>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</si>
  <si>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</si>
  <si>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</si>
  <si>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</si>
  <si>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</si>
  <si>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</si>
  <si>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</si>
  <si>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</si>
  <si>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</si>
  <si>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</si>
  <si>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</si>
  <si>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</si>
  <si>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</si>
  <si>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</si>
  <si>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</si>
  <si>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</si>
  <si>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</si>
  <si>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</si>
  <si>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</si>
  <si>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</si>
  <si>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</si>
  <si>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</si>
  <si>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</si>
  <si>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</si>
  <si>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</si>
  <si>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</si>
  <si>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</si>
  <si>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</si>
  <si>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</si>
  <si>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</si>
  <si>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</si>
  <si>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</si>
  <si>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</si>
  <si>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</si>
  <si>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</si>
  <si>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</si>
  <si>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</si>
  <si>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</si>
  <si>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</si>
  <si>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</si>
  <si>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</si>
  <si>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</si>
  <si>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</si>
  <si>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</si>
  <si>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</si>
  <si>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</si>
  <si>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</si>
  <si>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</si>
  <si>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</si>
  <si>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</si>
  <si>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</si>
  <si>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</si>
  <si>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</si>
  <si>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</si>
  <si>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</si>
  <si>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</si>
  <si>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</si>
  <si>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</si>
  <si>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</si>
  <si>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</si>
  <si>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</si>
  <si>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</si>
  <si>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</si>
  <si>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</si>
  <si>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</si>
  <si>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</si>
  <si>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</si>
  <si>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</si>
  <si>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</si>
  <si>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</si>
  <si>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</si>
  <si>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</si>
  <si>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</si>
  <si>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</si>
  <si>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</si>
  <si>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</si>
  <si>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</si>
  <si>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</si>
  <si>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</si>
  <si>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</si>
  <si>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</si>
  <si>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</si>
  <si>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</si>
  <si>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</si>
  <si>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</si>
  <si>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</si>
  <si>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</si>
  <si>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</si>
  <si>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</si>
  <si>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</si>
  <si>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</si>
  <si>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</si>
  <si>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</si>
  <si>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</si>
  <si>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</si>
  <si>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</si>
  <si>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</si>
  <si>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</si>
  <si>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</si>
  <si>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</si>
  <si>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</si>
  <si>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</si>
  <si>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</si>
  <si>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</si>
  <si>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</si>
  <si>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</si>
  <si>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</si>
  <si>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</si>
  <si>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</si>
  <si>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</si>
  <si>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</si>
  <si>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</si>
  <si>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</si>
  <si>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</si>
  <si>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</si>
  <si>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</si>
  <si>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</si>
  <si>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</si>
  <si>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</si>
  <si>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</si>
  <si>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</si>
  <si>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</si>
  <si>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</si>
  <si>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</si>
  <si>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</si>
  <si>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</si>
  <si>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</si>
  <si>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</si>
  <si>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</si>
  <si>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</si>
  <si>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</si>
  <si>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</si>
  <si>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</si>
  <si>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</si>
  <si>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</si>
  <si>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</si>
  <si>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</si>
  <si>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</si>
  <si>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</si>
  <si>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</si>
  <si>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</si>
  <si>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</si>
  <si>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</si>
  <si>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</si>
  <si>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</si>
  <si>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</si>
  <si>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</si>
  <si>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</si>
  <si>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</si>
  <si>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</si>
  <si>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</si>
  <si>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</si>
  <si>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</si>
  <si>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</si>
  <si>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</si>
  <si>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</si>
  <si>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</si>
  <si>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</si>
  <si>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</si>
  <si>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</si>
  <si>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</si>
  <si>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</si>
  <si>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</si>
  <si>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</si>
  <si>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</si>
  <si>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</si>
  <si>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</si>
  <si>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</si>
  <si>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</si>
  <si>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</si>
  <si>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</si>
  <si>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</si>
  <si>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</si>
  <si>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</si>
  <si>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</si>
  <si>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</si>
  <si>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</si>
  <si>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</si>
  <si>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</si>
  <si>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</si>
  <si>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</si>
  <si>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</si>
  <si>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</si>
  <si>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</si>
  <si>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</si>
  <si>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</si>
  <si>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</si>
  <si>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</si>
  <si>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</si>
  <si>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</si>
  <si>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</si>
  <si>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</si>
  <si>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</si>
  <si>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</si>
  <si>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</si>
  <si>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</si>
  <si>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</si>
  <si>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</si>
  <si>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</si>
  <si>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</si>
  <si>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</si>
  <si>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</si>
  <si>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</si>
  <si>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</si>
  <si>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</si>
  <si>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</si>
  <si>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</si>
  <si>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</si>
  <si>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</si>
  <si>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</si>
  <si>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</si>
  <si>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</si>
  <si>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</si>
  <si>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</si>
  <si>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</si>
  <si>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</si>
  <si>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</si>
  <si>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</si>
  <si>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</si>
  <si>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</si>
  <si>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</si>
  <si>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</si>
  <si>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</si>
  <si>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</si>
  <si>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</si>
  <si>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</si>
  <si>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</si>
  <si>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</si>
  <si>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</si>
  <si>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</si>
  <si>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</si>
  <si>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</si>
  <si>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</si>
  <si>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</si>
  <si>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</si>
  <si>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</si>
  <si>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</si>
  <si>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</si>
  <si>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</si>
  <si>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</si>
  <si>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</si>
  <si>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</si>
  <si>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</si>
  <si>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</si>
  <si>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</si>
  <si>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</si>
  <si>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</si>
  <si>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</si>
  <si>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</si>
  <si>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</si>
  <si>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</si>
  <si>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</si>
  <si>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</si>
  <si>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</si>
  <si>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</si>
  <si>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</si>
  <si>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</si>
  <si>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</si>
  <si>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</si>
  <si>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</si>
  <si>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</si>
  <si>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</si>
  <si>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</si>
  <si>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</si>
  <si>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</si>
  <si>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</si>
  <si>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</si>
  <si>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</si>
  <si>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</si>
  <si>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</si>
  <si>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</si>
  <si>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</si>
  <si>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</si>
  <si>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</si>
  <si>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</si>
  <si>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</si>
  <si>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</si>
  <si>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</si>
  <si>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</si>
  <si>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</si>
  <si>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</si>
  <si>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</si>
  <si>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</si>
  <si>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</si>
  <si>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</si>
  <si>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</si>
  <si>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</si>
  <si>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</si>
  <si>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</si>
  <si>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</si>
  <si>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</si>
  <si>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</si>
  <si>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</si>
  <si>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</si>
  <si>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</si>
  <si>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</si>
  <si>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</si>
  <si>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</si>
  <si>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</si>
  <si>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</si>
  <si>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</si>
  <si>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</si>
  <si>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</si>
  <si>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</si>
  <si>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</si>
  <si>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</si>
  <si>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</si>
  <si>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</si>
  <si>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</si>
  <si>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</si>
  <si>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</si>
  <si>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</si>
  <si>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</si>
  <si>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</si>
  <si>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</si>
  <si>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</si>
  <si>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</si>
  <si>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</si>
  <si>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</si>
  <si>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</si>
  <si>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</si>
  <si>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</si>
  <si>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</si>
  <si>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</si>
  <si>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</si>
  <si>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</si>
  <si>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</si>
  <si>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</si>
  <si>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</si>
  <si>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</si>
  <si>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</si>
  <si>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</si>
  <si>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</si>
  <si>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</si>
  <si>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</si>
  <si>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</si>
  <si>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</si>
  <si>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</si>
  <si>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</si>
  <si>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</si>
  <si>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</si>
  <si>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</si>
  <si>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</si>
  <si>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</si>
  <si>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</si>
  <si>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</si>
  <si>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</si>
  <si>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</si>
  <si>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</si>
  <si>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</si>
  <si>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</si>
  <si>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</si>
  <si>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</si>
  <si>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</si>
  <si>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</si>
  <si>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</si>
  <si>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</si>
  <si>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</si>
  <si>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</si>
  <si>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</si>
  <si>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</si>
  <si>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</si>
  <si>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</si>
  <si>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</si>
  <si>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</si>
  <si>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</si>
  <si>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</si>
  <si>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</si>
  <si>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</si>
  <si>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</si>
  <si>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</si>
  <si>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</si>
  <si>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</si>
  <si>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</si>
  <si>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</si>
  <si>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</si>
  <si>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</si>
  <si>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</si>
  <si>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</si>
  <si>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</si>
  <si>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</si>
  <si>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</si>
  <si>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</si>
  <si>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</si>
  <si>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</si>
  <si>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</si>
  <si>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</si>
  <si>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</si>
  <si>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</si>
  <si>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</si>
  <si>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</si>
  <si>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</si>
  <si>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</si>
  <si>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</si>
  <si>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</si>
  <si>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</si>
  <si>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</si>
  <si>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</si>
  <si>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</si>
  <si>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</si>
  <si>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</si>
  <si>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</si>
  <si>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</si>
  <si>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</si>
  <si>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</si>
  <si>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</si>
  <si>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</si>
  <si>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</si>
  <si>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</si>
  <si>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</si>
  <si>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</si>
  <si>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</si>
  <si>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</si>
  <si>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</si>
  <si>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</si>
  <si>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</si>
  <si>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</si>
  <si>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</si>
  <si>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</si>
  <si>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</si>
  <si>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</si>
  <si>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</si>
  <si>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</si>
  <si>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</si>
  <si>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</si>
  <si>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</si>
  <si>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</si>
  <si>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</si>
  <si>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</si>
  <si>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</si>
  <si>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</si>
  <si>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</si>
  <si>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</si>
  <si>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</si>
  <si>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</si>
  <si>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</si>
  <si>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</si>
  <si>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</si>
  <si>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</si>
  <si>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</si>
  <si>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</si>
  <si>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</si>
  <si>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</si>
  <si>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</si>
  <si>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</si>
  <si>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</si>
  <si>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</si>
  <si>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</si>
  <si>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</si>
  <si>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</si>
  <si>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</si>
  <si>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</si>
  <si>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</si>
  <si>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</si>
  <si>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</si>
  <si>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</si>
  <si>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</si>
  <si>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</si>
  <si>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</si>
  <si>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</si>
  <si>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</si>
  <si>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</si>
  <si>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</si>
  <si>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</si>
  <si>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</si>
  <si>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</si>
  <si>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</si>
  <si>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</si>
  <si>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</si>
  <si>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</si>
  <si>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</si>
  <si>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</si>
  <si>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</si>
  <si>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</si>
  <si>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</si>
  <si>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</si>
  <si>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</si>
  <si>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</si>
  <si>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</si>
  <si>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</si>
  <si>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</si>
  <si>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</si>
  <si>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</si>
  <si>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</si>
  <si>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</si>
  <si>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</si>
  <si>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</si>
  <si>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</si>
  <si>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</si>
  <si>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</si>
  <si>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</si>
  <si>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</si>
  <si>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</si>
  <si>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</si>
  <si>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</si>
  <si>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</si>
  <si>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</si>
  <si>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</si>
  <si>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</si>
  <si>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</si>
  <si>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</si>
  <si>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</si>
  <si>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</si>
  <si>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</si>
  <si>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</si>
  <si>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</si>
  <si>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</si>
  <si>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</si>
  <si>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</si>
  <si>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</si>
  <si>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</si>
  <si>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</si>
  <si>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</si>
  <si>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</si>
  <si>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</si>
  <si>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</si>
  <si>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</si>
  <si>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</si>
  <si>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</si>
  <si>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</si>
  <si>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</si>
  <si>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</si>
  <si>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</si>
  <si>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</si>
  <si>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</si>
  <si>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</si>
  <si>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</si>
  <si>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</si>
  <si>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</si>
  <si>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</si>
  <si>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</si>
  <si>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</si>
  <si>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</si>
  <si>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</si>
  <si>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</si>
  <si>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</si>
  <si>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</si>
  <si>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</si>
  <si>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</si>
  <si>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</si>
  <si>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</si>
  <si>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</si>
  <si>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</si>
  <si>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</si>
  <si>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</si>
  <si>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</si>
  <si>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</si>
  <si>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</si>
  <si>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</si>
  <si>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</si>
  <si>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</si>
  <si>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</si>
  <si>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</si>
  <si>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</si>
  <si>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</si>
  <si>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</si>
  <si>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</si>
  <si>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</si>
  <si>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</si>
  <si>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</si>
  <si>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</si>
  <si>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</si>
  <si>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</si>
  <si>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</si>
  <si>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</si>
  <si>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</si>
  <si>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</si>
  <si>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</si>
  <si>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</si>
  <si>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</si>
  <si>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</si>
  <si>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</si>
  <si>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</si>
  <si>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</si>
  <si>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</si>
  <si>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</si>
  <si>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</si>
  <si>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</si>
  <si>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</si>
  <si>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</si>
  <si>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</si>
  <si>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</si>
  <si>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</si>
  <si>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</si>
  <si>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</si>
  <si>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</si>
  <si>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</si>
  <si>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</si>
  <si>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</si>
  <si>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</si>
  <si>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</si>
  <si>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</si>
  <si>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</si>
  <si>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</si>
  <si>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</si>
  <si>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</si>
  <si>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</si>
  <si>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</si>
  <si>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</si>
  <si>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</si>
  <si>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</si>
  <si>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</si>
  <si>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</si>
  <si>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</si>
  <si>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</si>
  <si>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</si>
  <si>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</si>
  <si>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</si>
  <si>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</si>
  <si>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</si>
  <si>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</si>
  <si>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</si>
  <si>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</si>
  <si>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</si>
  <si>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</si>
  <si>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</si>
  <si>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</si>
  <si>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</si>
  <si>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</si>
  <si>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</si>
  <si>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</si>
  <si>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</si>
  <si>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</si>
  <si>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</si>
  <si>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</si>
  <si>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</si>
  <si>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</si>
  <si>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</si>
  <si>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</si>
  <si>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</si>
  <si>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</si>
  <si>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</si>
  <si>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</si>
  <si>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</si>
  <si>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</si>
  <si>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</si>
  <si>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</si>
  <si>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</si>
  <si>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</si>
  <si>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</si>
  <si>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</si>
  <si>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</si>
  <si>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</si>
  <si>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</si>
  <si>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</si>
  <si>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</si>
  <si>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</si>
  <si>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</si>
  <si>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</si>
  <si>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</si>
  <si>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</si>
  <si>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</si>
  <si>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</si>
  <si>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</si>
  <si>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</si>
  <si>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</si>
  <si>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</si>
  <si>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</si>
  <si>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</si>
  <si>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</si>
  <si>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</si>
  <si>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</si>
  <si>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</si>
  <si>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</si>
  <si>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</si>
  <si>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</si>
  <si>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</si>
  <si>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</si>
  <si>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</si>
  <si>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</si>
  <si>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</si>
  <si>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</si>
  <si>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</si>
  <si>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</si>
  <si>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</si>
  <si>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</si>
  <si>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</si>
  <si>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</si>
  <si>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</si>
  <si>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</si>
  <si>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</si>
  <si>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</si>
  <si>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</si>
  <si>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</si>
  <si>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</si>
  <si>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</si>
  <si>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</si>
  <si>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</si>
  <si>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</si>
  <si>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</si>
  <si>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</si>
  <si>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</si>
  <si>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</si>
  <si>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</si>
  <si>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</si>
  <si>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</si>
  <si>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</si>
  <si>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</si>
  <si>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</si>
  <si>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</si>
  <si>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</si>
  <si>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</si>
  <si>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</si>
  <si>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</si>
  <si>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</si>
  <si>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</si>
  <si>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</si>
  <si>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</si>
  <si>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</si>
  <si>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</si>
  <si>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</si>
  <si>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</si>
  <si>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</si>
  <si>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</si>
  <si>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</si>
  <si>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</si>
  <si>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</si>
  <si>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</si>
  <si>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</si>
  <si>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</si>
  <si>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</si>
  <si>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</si>
  <si>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</si>
  <si>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</si>
  <si>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</si>
  <si>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</si>
  <si>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</si>
  <si>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</si>
  <si>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</si>
  <si>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</si>
  <si>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</si>
  <si>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</si>
  <si>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</si>
  <si>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</si>
  <si>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</si>
  <si>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</si>
  <si>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</si>
  <si>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</si>
  <si>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</si>
  <si>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</si>
  <si>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</si>
  <si>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</si>
  <si>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</si>
  <si>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</si>
  <si>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</si>
  <si>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</si>
  <si>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</si>
  <si>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</si>
  <si>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</si>
  <si>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</si>
  <si>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</si>
  <si>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</si>
  <si>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</si>
  <si>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</si>
  <si>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</si>
  <si>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</si>
  <si>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</si>
  <si>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</si>
  <si>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</si>
  <si>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</si>
  <si>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</si>
  <si>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</si>
  <si>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</si>
  <si>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</si>
  <si>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</si>
  <si>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</si>
  <si>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</si>
  <si>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</si>
  <si>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</si>
  <si>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</si>
  <si>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</si>
  <si>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</si>
  <si>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</si>
  <si>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</si>
  <si>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</si>
  <si>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</si>
  <si>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</si>
  <si>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</si>
  <si>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</si>
  <si>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</si>
  <si>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</si>
  <si>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</si>
  <si>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</si>
  <si>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</si>
  <si>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</si>
  <si>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</si>
  <si>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</si>
  <si>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</si>
  <si>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</si>
  <si>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</si>
  <si>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</si>
  <si>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</si>
  <si>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</si>
  <si>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</si>
  <si>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</si>
  <si>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</si>
  <si>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</si>
  <si>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</si>
  <si>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</si>
  <si>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</si>
  <si>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</si>
  <si>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</si>
  <si>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</si>
  <si>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</si>
  <si>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</si>
  <si>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</si>
  <si>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</si>
  <si>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</si>
  <si>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</si>
  <si>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</si>
  <si>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</si>
  <si>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</si>
  <si>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</si>
  <si>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</si>
  <si>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</si>
  <si>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</si>
  <si>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</si>
  <si>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</si>
  <si>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</si>
  <si>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</si>
  <si>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</si>
  <si>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</si>
  <si>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</si>
  <si>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</si>
  <si>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</si>
  <si>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</si>
  <si>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</si>
  <si>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</si>
  <si>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</si>
  <si>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</si>
  <si>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</si>
  <si>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</si>
  <si>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</si>
  <si>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</si>
  <si>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</si>
  <si>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</si>
  <si>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</si>
  <si>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</si>
  <si>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</si>
  <si>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</si>
  <si>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</si>
  <si>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</si>
  <si>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</si>
  <si>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</si>
  <si>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</si>
  <si>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</si>
  <si>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</si>
  <si>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</si>
  <si>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</si>
  <si>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</si>
  <si>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</si>
  <si>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</si>
  <si>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</si>
  <si>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</si>
  <si>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</si>
  <si>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</si>
  <si>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</si>
  <si>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</si>
  <si>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</si>
  <si>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</si>
  <si>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</si>
  <si>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</si>
  <si>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</si>
  <si>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</si>
  <si>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</si>
  <si>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</si>
  <si>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</si>
  <si>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</si>
  <si>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</si>
  <si>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</si>
  <si>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</si>
  <si>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</si>
  <si>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</si>
  <si>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</si>
  <si>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</si>
  <si>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</si>
  <si>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</si>
  <si>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</si>
  <si>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</si>
  <si>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</si>
  <si>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</si>
  <si>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</si>
  <si>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</si>
  <si>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</si>
  <si>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</si>
  <si>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</si>
  <si>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</si>
  <si>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</si>
  <si>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</si>
  <si>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</si>
  <si>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</si>
  <si>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</si>
  <si>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</si>
  <si>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</si>
  <si>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</si>
  <si>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</si>
  <si>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</si>
  <si>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</si>
  <si>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</si>
  <si>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</si>
  <si>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</si>
  <si>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</si>
  <si>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</si>
  <si>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</si>
  <si>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</si>
  <si>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</si>
  <si>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</si>
  <si>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</si>
  <si>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</si>
  <si>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</si>
  <si>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</si>
  <si>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</si>
  <si>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</si>
  <si>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</si>
  <si>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</si>
  <si>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</si>
  <si>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</si>
  <si>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</si>
  <si>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</si>
  <si>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</si>
  <si>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</si>
  <si>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</si>
  <si>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</si>
  <si>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</si>
  <si>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</si>
  <si>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</si>
  <si>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</si>
  <si>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</si>
  <si>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</si>
  <si>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</si>
  <si>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</si>
  <si>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</si>
  <si>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</si>
  <si>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</si>
  <si>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</si>
  <si>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</si>
  <si>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</si>
  <si>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</si>
  <si>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</si>
  <si>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</si>
  <si>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</si>
  <si>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</si>
  <si>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</si>
  <si>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</si>
  <si>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</si>
  <si>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</si>
  <si>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</si>
  <si>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</si>
  <si>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</si>
  <si>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</si>
  <si>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</si>
  <si>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</si>
  <si>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</si>
  <si>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</si>
  <si>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</si>
  <si>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</si>
  <si>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</si>
  <si>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</si>
  <si>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</si>
  <si>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</si>
  <si>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</si>
  <si>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</si>
  <si>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</si>
  <si>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</si>
  <si>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</si>
  <si>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</si>
  <si>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</si>
  <si>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</si>
  <si>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</si>
  <si>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</si>
  <si>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</si>
  <si>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</si>
  <si>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</si>
  <si>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</si>
  <si>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</si>
  <si>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</si>
  <si>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</si>
  <si>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</si>
  <si>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</si>
  <si>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</si>
  <si>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</si>
  <si>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</si>
  <si>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</si>
  <si>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</si>
  <si>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</si>
  <si>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</si>
  <si>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</si>
  <si>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</si>
  <si>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</si>
  <si>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</si>
  <si>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</si>
  <si>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</si>
  <si>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</si>
  <si>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</si>
  <si>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</si>
  <si>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</si>
  <si>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</si>
  <si>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</si>
  <si>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</si>
  <si>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</si>
  <si>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</si>
  <si>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</si>
  <si>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</si>
  <si>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</si>
  <si>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</si>
  <si>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</si>
  <si>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</si>
  <si>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</si>
  <si>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</si>
  <si>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</si>
  <si>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</si>
  <si>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</si>
  <si>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</si>
  <si>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</si>
  <si>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</si>
  <si>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</si>
  <si>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</si>
  <si>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</si>
  <si>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</si>
  <si>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</si>
  <si>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</si>
  <si>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</si>
  <si>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</si>
  <si>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</si>
  <si>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</si>
  <si>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</si>
  <si>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</si>
  <si>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</si>
  <si>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</si>
  <si>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</si>
  <si>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</si>
  <si>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</si>
  <si>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</si>
  <si>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</si>
  <si>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</si>
  <si>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</si>
  <si>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</si>
  <si>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</si>
  <si>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</si>
  <si>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</si>
  <si>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</si>
  <si>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</si>
  <si>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</si>
  <si>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</si>
  <si>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</si>
  <si>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</si>
  <si>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</si>
  <si>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</si>
  <si>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</si>
  <si>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</si>
  <si>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</si>
  <si>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</si>
  <si>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</si>
  <si>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</si>
  <si>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</si>
  <si>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</si>
  <si>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</si>
  <si>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</si>
  <si>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</si>
  <si>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</si>
  <si>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</si>
  <si>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</si>
  <si>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</si>
  <si>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</si>
  <si>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</si>
  <si>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</si>
  <si>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</si>
  <si>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</si>
  <si>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</si>
  <si>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</si>
  <si>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</si>
  <si>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</si>
  <si>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</si>
  <si>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</si>
  <si>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</si>
  <si>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</si>
  <si>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</si>
  <si>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</si>
  <si>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</si>
  <si>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</si>
  <si>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</si>
  <si>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</si>
  <si>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</si>
  <si>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</si>
  <si>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</si>
  <si>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</si>
  <si>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</si>
  <si>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</si>
  <si>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</si>
  <si>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</si>
  <si>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</si>
  <si>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</si>
  <si>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</si>
  <si>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</si>
  <si>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</si>
  <si>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</si>
  <si>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</si>
  <si>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</si>
  <si>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</si>
  <si>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</si>
  <si>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</si>
  <si>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</si>
  <si>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</si>
  <si>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</si>
  <si>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</si>
  <si>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</si>
  <si>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</si>
  <si>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</si>
  <si>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</si>
  <si>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</si>
  <si>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</si>
  <si>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</si>
  <si>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</si>
  <si>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</si>
  <si>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</si>
  <si>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</si>
  <si>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</si>
  <si>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</si>
  <si>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</si>
  <si>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</si>
  <si>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</si>
  <si>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</si>
  <si>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</si>
  <si>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</si>
  <si>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</si>
  <si>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</si>
  <si>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</si>
  <si>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</si>
  <si>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</si>
  <si>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</si>
  <si>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</si>
  <si>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</si>
  <si>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</si>
  <si>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</si>
  <si>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</si>
  <si>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</si>
  <si>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</si>
  <si>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</si>
  <si>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</si>
  <si>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</si>
  <si>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</si>
  <si>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</si>
  <si>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</si>
  <si>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</si>
  <si>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</si>
  <si>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</si>
  <si>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</si>
  <si>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</si>
  <si>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</si>
  <si>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</si>
  <si>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</si>
  <si>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</si>
  <si>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</si>
  <si>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</si>
  <si>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</si>
  <si>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</si>
  <si>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</si>
  <si>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</si>
  <si>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</si>
  <si>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</si>
  <si>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</si>
  <si>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</si>
  <si>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</si>
  <si>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</si>
  <si>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</si>
  <si>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</si>
  <si>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</si>
  <si>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</si>
  <si>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</si>
  <si>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</si>
  <si>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</si>
  <si>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</si>
  <si>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</si>
  <si>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</si>
  <si>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</si>
  <si>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</si>
  <si>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</si>
  <si>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</si>
  <si>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</si>
  <si>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</si>
  <si>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</si>
  <si>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</si>
  <si>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</si>
  <si>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</si>
  <si>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</si>
  <si>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</si>
  <si>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</si>
  <si>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</si>
  <si>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</si>
  <si>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</si>
  <si>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</si>
  <si>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</si>
  <si>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</si>
  <si>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</si>
  <si>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</si>
  <si>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</si>
  <si>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</si>
  <si>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</si>
  <si>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</si>
  <si>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</si>
  <si>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</si>
  <si>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</si>
  <si>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</si>
  <si>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</si>
  <si>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</si>
  <si>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</si>
  <si>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</si>
  <si>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</si>
  <si>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</si>
  <si>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</si>
  <si>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</si>
  <si>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</si>
  <si>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</si>
  <si>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</si>
  <si>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</si>
  <si>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</si>
  <si>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</si>
  <si>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</si>
  <si>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</si>
  <si>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</si>
  <si>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</si>
  <si>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</si>
  <si>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</si>
  <si>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</si>
  <si>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</si>
  <si>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</si>
  <si>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</si>
  <si>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</si>
  <si>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</si>
  <si>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</si>
  <si>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</si>
  <si>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</si>
  <si>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</si>
  <si>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</si>
  <si>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</si>
  <si>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</si>
  <si>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</si>
  <si>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</si>
  <si>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</si>
  <si>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</si>
  <si>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</si>
  <si>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</si>
  <si>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</si>
  <si>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</si>
  <si>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</si>
  <si>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</si>
  <si>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</si>
  <si>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</si>
  <si>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</si>
  <si>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</si>
  <si>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</si>
  <si>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</si>
  <si>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</si>
  <si>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</si>
  <si>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</si>
  <si>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</si>
  <si>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</si>
  <si>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</si>
  <si>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</si>
  <si>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</si>
  <si>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</si>
  <si>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</si>
  <si>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</si>
  <si>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</si>
  <si>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</si>
  <si>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</si>
  <si>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</si>
  <si>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</si>
  <si>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</si>
  <si>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</si>
  <si>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</si>
  <si>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</si>
  <si>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</si>
  <si>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</si>
  <si>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</si>
  <si>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</si>
  <si>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</si>
  <si>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</si>
  <si>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</si>
  <si>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</si>
  <si>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</si>
  <si>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</si>
  <si>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</si>
  <si>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</si>
  <si>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</si>
  <si>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</si>
  <si>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</si>
  <si>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</si>
  <si>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</si>
  <si>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</si>
  <si>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</si>
  <si>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</si>
  <si>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</si>
  <si>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</si>
  <si>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</si>
  <si>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</si>
  <si>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</si>
  <si>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</si>
  <si>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</si>
  <si>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</si>
  <si>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</si>
  <si>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</si>
  <si>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</si>
  <si>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</si>
  <si>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</si>
  <si>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</si>
  <si>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</si>
  <si>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</si>
  <si>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</si>
  <si>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</si>
  <si>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</si>
  <si>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</si>
  <si>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</si>
  <si>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</si>
  <si>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</si>
  <si>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</si>
  <si>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</si>
  <si>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</si>
  <si>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</si>
  <si>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</si>
  <si>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</si>
  <si>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</si>
  <si>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</si>
  <si>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</si>
  <si>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</si>
  <si>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</si>
  <si>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</si>
  <si>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</si>
  <si>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</si>
  <si>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</si>
  <si>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</si>
  <si>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</si>
  <si>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</si>
  <si>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</si>
  <si>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</si>
  <si>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</si>
  <si>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</si>
  <si>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</si>
  <si>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</si>
  <si>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</si>
  <si>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</si>
  <si>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</si>
  <si>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</si>
  <si>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</si>
  <si>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</si>
  <si>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</si>
  <si>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</si>
  <si>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</si>
  <si>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</si>
  <si>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</si>
  <si>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</si>
  <si>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</si>
  <si>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</si>
  <si>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</si>
  <si>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</si>
  <si>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</si>
  <si>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</si>
  <si>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</si>
  <si>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</si>
  <si>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</si>
  <si>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</si>
  <si>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</si>
  <si>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</si>
  <si>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</si>
  <si>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</si>
  <si>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</si>
  <si>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</si>
  <si>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</si>
  <si>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</si>
  <si>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</si>
  <si>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</si>
  <si>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</si>
  <si>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</si>
  <si>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</si>
  <si>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</si>
  <si>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</si>
  <si>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</si>
  <si>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</si>
  <si>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</si>
  <si>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</si>
  <si>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</si>
  <si>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</si>
  <si>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</si>
  <si>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</si>
  <si>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</si>
  <si>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</si>
  <si>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</si>
  <si>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</si>
  <si>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</si>
  <si>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</si>
  <si>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</si>
  <si>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</si>
  <si>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</si>
  <si>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</si>
  <si>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</si>
  <si>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</si>
  <si>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</si>
  <si>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</si>
  <si>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</si>
  <si>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</si>
  <si>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</si>
  <si>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</si>
  <si>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</si>
  <si>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</si>
  <si>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</si>
  <si>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</si>
  <si>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</si>
  <si>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</si>
  <si>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</si>
  <si>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</si>
  <si>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</si>
  <si>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</si>
  <si>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</si>
  <si>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</si>
  <si>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</si>
  <si>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</si>
  <si>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</si>
  <si>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</si>
  <si>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</si>
  <si>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</si>
  <si>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</si>
  <si>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</si>
  <si>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</si>
  <si>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</si>
  <si>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</si>
  <si>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</si>
  <si>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</si>
  <si>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</si>
  <si>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</si>
  <si>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</si>
  <si>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</si>
  <si>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</si>
  <si>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</si>
  <si>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</si>
  <si>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</si>
  <si>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</si>
  <si>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</si>
  <si>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</si>
  <si>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</si>
  <si>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</si>
  <si>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</si>
  <si>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</si>
  <si>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</si>
  <si>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</si>
  <si>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</si>
  <si>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</si>
  <si>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</si>
  <si>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</si>
  <si>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</si>
  <si>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</si>
  <si>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</si>
  <si>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</si>
  <si>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</si>
  <si>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</si>
  <si>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</si>
  <si>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</si>
  <si>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</si>
  <si>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</si>
  <si>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</si>
  <si>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</si>
  <si>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</si>
  <si>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</si>
  <si>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</si>
  <si>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</si>
  <si>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</si>
  <si>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</si>
  <si>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</si>
  <si>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</si>
  <si>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</si>
  <si>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</si>
  <si>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</si>
  <si>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</si>
  <si>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</si>
  <si>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</si>
  <si>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</si>
  <si>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</si>
  <si>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</si>
  <si>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</si>
  <si>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</si>
  <si>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</si>
  <si>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</si>
  <si>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</si>
  <si>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</si>
  <si>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</si>
  <si>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</si>
  <si>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</si>
  <si>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</si>
  <si>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</si>
  <si>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</si>
  <si>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</si>
  <si>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</si>
  <si>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</si>
  <si>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</si>
  <si>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</si>
  <si>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</si>
  <si>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</si>
  <si>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</si>
  <si>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</si>
  <si>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</si>
  <si>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</si>
  <si>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</si>
  <si>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</si>
  <si>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</si>
  <si>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</si>
  <si>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</si>
  <si>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</si>
  <si>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</si>
  <si>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</si>
  <si>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</si>
  <si>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</si>
  <si>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</si>
  <si>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</si>
  <si>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</si>
  <si>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</si>
  <si>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</si>
  <si>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</si>
  <si>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</si>
  <si>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</si>
  <si>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</si>
  <si>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</si>
  <si>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</si>
  <si>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</si>
  <si>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</si>
  <si>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</si>
  <si>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</si>
  <si>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</si>
  <si>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</si>
  <si>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</si>
  <si>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</si>
  <si>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</si>
  <si>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</si>
  <si>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</si>
  <si>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</si>
  <si>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</si>
  <si>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</si>
  <si>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</si>
  <si>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</si>
  <si>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</si>
  <si>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</si>
  <si>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</si>
  <si>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</si>
  <si>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</si>
  <si>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</si>
  <si>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</si>
  <si>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</si>
  <si>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</si>
  <si>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</si>
  <si>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</si>
  <si>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</si>
  <si>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</si>
  <si>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</si>
  <si>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</si>
  <si>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</si>
  <si>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</si>
  <si>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</si>
  <si>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</si>
  <si>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</si>
  <si>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</si>
  <si>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</si>
  <si>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</si>
  <si>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</si>
  <si>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</si>
  <si>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</si>
  <si>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</si>
  <si>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</si>
  <si>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</si>
  <si>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</si>
  <si>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</si>
  <si>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</si>
  <si>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</si>
  <si>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</si>
  <si>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</si>
  <si>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</si>
  <si>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</si>
  <si>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</si>
  <si>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</si>
  <si>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</si>
  <si>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</si>
  <si>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</si>
  <si>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</si>
  <si>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</si>
  <si>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</si>
  <si>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</si>
  <si>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</si>
  <si>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</si>
  <si>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</si>
  <si>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</si>
  <si>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</si>
  <si>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</si>
  <si>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</si>
  <si>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</si>
  <si>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</si>
  <si>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</si>
  <si>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</si>
  <si>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</si>
  <si>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</si>
  <si>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</si>
  <si>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</si>
  <si>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</si>
  <si>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</si>
  <si>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</si>
  <si>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</si>
  <si>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</si>
  <si>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</si>
  <si>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</si>
  <si>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</si>
  <si>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</si>
  <si>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</si>
  <si>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</si>
  <si>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</si>
  <si>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</si>
  <si>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</si>
  <si>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</si>
  <si>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</si>
  <si>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</si>
  <si>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</si>
  <si>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</si>
  <si>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</si>
  <si>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</si>
  <si>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</si>
  <si>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</si>
  <si>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</si>
  <si>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</si>
  <si>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</si>
  <si>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</si>
  <si>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</si>
  <si>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</si>
  <si>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</si>
  <si>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</si>
  <si>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</si>
  <si>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</si>
  <si>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</si>
  <si>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</si>
  <si>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</si>
  <si>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</si>
  <si>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</si>
  <si>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</si>
  <si>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</si>
  <si>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</si>
  <si>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</si>
  <si>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</si>
  <si>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</si>
  <si>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</si>
  <si>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</si>
  <si>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</si>
  <si>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</si>
  <si>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</si>
  <si>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</si>
  <si>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</si>
  <si>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</si>
  <si>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</si>
  <si>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</si>
  <si>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</si>
  <si>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</si>
  <si>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</si>
  <si>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</si>
  <si>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</si>
  <si>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</si>
  <si>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</si>
  <si>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</si>
  <si>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</si>
  <si>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</si>
  <si>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</si>
  <si>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</si>
  <si>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</si>
  <si>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</si>
  <si>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</si>
  <si>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</si>
  <si>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</si>
  <si>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</si>
  <si>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</si>
  <si>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</si>
  <si>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</si>
  <si>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</si>
  <si>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</si>
  <si>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</si>
  <si>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</si>
  <si>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</si>
  <si>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</si>
  <si>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</si>
  <si>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</si>
  <si>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</si>
  <si>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</si>
  <si>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</si>
  <si>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</si>
  <si>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</si>
  <si>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</si>
  <si>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</si>
  <si>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</si>
  <si>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</si>
  <si>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</si>
  <si>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</si>
  <si>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</si>
  <si>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</si>
  <si>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</si>
  <si>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</si>
  <si>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</si>
  <si>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</si>
  <si>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</si>
  <si>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</si>
  <si>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</si>
  <si>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</si>
  <si>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</si>
  <si>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</si>
  <si>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</si>
  <si>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</si>
  <si>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</si>
  <si>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</si>
  <si>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</si>
  <si>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</si>
  <si>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</si>
  <si>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</si>
  <si>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</si>
  <si>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</si>
  <si>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</si>
  <si>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</si>
  <si>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</si>
  <si>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</si>
  <si>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</si>
  <si>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</si>
  <si>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</si>
  <si>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</si>
  <si>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</si>
  <si>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</si>
  <si>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</si>
  <si>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</si>
  <si>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</si>
  <si>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</si>
  <si>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</si>
  <si>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</si>
  <si>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</si>
  <si>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</si>
  <si>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</si>
  <si>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</si>
  <si>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</si>
  <si>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</si>
  <si>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</si>
  <si>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</si>
  <si>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</si>
  <si>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</si>
  <si>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</si>
  <si>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</si>
  <si>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</si>
  <si>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</si>
  <si>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</si>
  <si>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</si>
  <si>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</si>
  <si>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</si>
  <si>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</si>
  <si>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</si>
  <si>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</si>
  <si>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</si>
  <si>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</si>
  <si>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</si>
  <si>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</si>
  <si>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</si>
  <si>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</si>
  <si>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</si>
  <si>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</si>
  <si>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</si>
  <si>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</si>
  <si>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</si>
  <si>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</si>
  <si>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</si>
  <si>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</si>
  <si>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</si>
  <si>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</si>
  <si>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</si>
  <si>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</si>
  <si>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</si>
  <si>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</si>
  <si>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</si>
  <si>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</si>
  <si>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</si>
  <si>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</si>
  <si>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</si>
  <si>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</si>
  <si>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</si>
  <si>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</si>
  <si>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</si>
  <si>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</si>
  <si>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</si>
  <si>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</si>
  <si>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</si>
  <si>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</si>
  <si>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</si>
  <si>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</si>
  <si>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</si>
  <si>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</si>
  <si>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</si>
  <si>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</si>
  <si>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</si>
  <si>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</si>
  <si>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</si>
  <si>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</si>
  <si>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</si>
  <si>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</si>
  <si>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</si>
  <si>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</si>
  <si>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</si>
  <si>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</si>
  <si>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</si>
  <si>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</si>
  <si>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</si>
  <si>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</si>
  <si>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</si>
  <si>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</si>
  <si>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</si>
  <si>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</si>
  <si>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</si>
  <si>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</si>
  <si>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</si>
  <si>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</si>
  <si>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</si>
  <si>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</si>
  <si>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</si>
  <si>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</si>
  <si>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</si>
  <si>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</si>
  <si>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</si>
  <si>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</si>
  <si>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</si>
  <si>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</si>
  <si>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</si>
  <si>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</si>
  <si>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</si>
  <si>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</si>
  <si>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</si>
  <si>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</si>
  <si>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</si>
  <si>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</si>
  <si>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</si>
  <si>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</si>
  <si>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</si>
  <si>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</si>
  <si>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</si>
  <si>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</si>
  <si>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</si>
  <si>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</si>
  <si>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</si>
  <si>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</si>
  <si>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</si>
  <si>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</si>
  <si>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</si>
  <si>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</si>
  <si>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</si>
  <si>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</si>
  <si>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</si>
  <si>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</si>
  <si>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</si>
  <si>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</si>
  <si>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</si>
  <si>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</si>
  <si>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</si>
  <si>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</si>
  <si>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</si>
  <si>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</si>
  <si>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</si>
  <si>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</si>
  <si>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</si>
  <si>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</si>
  <si>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</si>
  <si>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</si>
  <si>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</si>
  <si>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</si>
  <si>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</si>
  <si>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</si>
  <si>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</si>
  <si>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</si>
  <si>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</si>
  <si>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</si>
  <si>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</si>
  <si>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</si>
  <si>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</si>
  <si>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</si>
  <si>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</si>
  <si>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</si>
  <si>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</si>
  <si>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</si>
  <si>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</si>
  <si>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</si>
  <si>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</si>
  <si>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</si>
  <si>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</si>
  <si>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</si>
  <si>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</si>
  <si>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</si>
  <si>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</si>
  <si>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</si>
  <si>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</si>
  <si>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</si>
  <si>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</si>
  <si>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</si>
  <si>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</si>
  <si>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</si>
  <si>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</si>
  <si>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</si>
  <si>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</si>
  <si>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</si>
  <si>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</si>
  <si>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</si>
  <si>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</si>
  <si>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</si>
  <si>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</si>
  <si>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</si>
  <si>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</si>
  <si>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</si>
  <si>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</si>
  <si>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</si>
  <si>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</si>
  <si>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</si>
  <si>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</si>
  <si>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</si>
  <si>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</si>
  <si>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</si>
  <si>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</si>
  <si>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</si>
  <si>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</si>
  <si>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</si>
  <si>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</si>
  <si>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</si>
  <si>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</si>
  <si>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</si>
  <si>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</si>
  <si>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</si>
  <si>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</si>
  <si>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</si>
  <si>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</si>
  <si>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</si>
  <si>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</si>
  <si>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</si>
  <si>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</si>
  <si>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</si>
  <si>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</si>
  <si>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</si>
  <si>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</si>
  <si>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</si>
  <si>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</si>
  <si>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</si>
  <si>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</si>
  <si>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</si>
  <si>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</si>
  <si>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</si>
  <si>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</si>
  <si>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</si>
  <si>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</si>
  <si>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</si>
  <si>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</si>
  <si>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</si>
  <si>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</si>
  <si>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</si>
  <si>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</si>
  <si>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</si>
  <si>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</si>
  <si>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</si>
  <si>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</si>
  <si>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</si>
  <si>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</si>
  <si>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</si>
  <si>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</si>
  <si>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</si>
  <si>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</si>
  <si>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</si>
  <si>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</si>
  <si>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</si>
  <si>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</si>
  <si>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</si>
  <si>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</si>
  <si>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</si>
  <si>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</si>
  <si>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</si>
  <si>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</si>
  <si>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</si>
  <si>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</si>
  <si>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</si>
  <si>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</si>
  <si>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</si>
  <si>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</si>
  <si>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</si>
  <si>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</si>
  <si>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</si>
  <si>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</si>
  <si>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</si>
  <si>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</si>
  <si>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</si>
  <si>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</si>
  <si>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</si>
  <si>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</si>
  <si>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</si>
  <si>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</si>
  <si>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</si>
  <si>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</si>
  <si>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</si>
  <si>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</si>
  <si>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</si>
  <si>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</si>
  <si>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</si>
  <si>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</si>
  <si>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</si>
  <si>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</si>
  <si>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</si>
  <si>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</si>
  <si>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</si>
  <si>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</si>
  <si>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</si>
  <si>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</si>
  <si>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</si>
  <si>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</si>
  <si>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</si>
  <si>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</si>
  <si>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</si>
  <si>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</si>
  <si>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</si>
  <si>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</si>
  <si>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</si>
  <si>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</si>
  <si>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</si>
  <si>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</si>
  <si>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</si>
  <si>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</si>
  <si>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</si>
  <si>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</si>
  <si>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</si>
  <si>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</si>
  <si>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</si>
  <si>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</si>
  <si>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</si>
  <si>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</si>
  <si>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</si>
  <si>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</si>
  <si>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</si>
  <si>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</si>
  <si>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</si>
  <si>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</si>
  <si>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</si>
  <si>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</si>
  <si>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</si>
  <si>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</si>
  <si>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</si>
  <si>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</si>
  <si>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</si>
  <si>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</si>
  <si>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</si>
  <si>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</si>
  <si>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</si>
  <si>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</si>
  <si>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</si>
  <si>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</si>
  <si>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</si>
  <si>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</si>
  <si>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</si>
  <si>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</si>
  <si>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</si>
  <si>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</si>
  <si>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</si>
  <si>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</si>
  <si>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</si>
  <si>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</si>
  <si>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</si>
  <si>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</si>
  <si>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</si>
  <si>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</si>
  <si>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</si>
  <si>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</si>
  <si>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</si>
  <si>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</si>
  <si>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</si>
  <si>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</si>
  <si>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</si>
  <si>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</si>
  <si>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</si>
  <si>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</si>
  <si>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</si>
  <si>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</si>
  <si>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</si>
  <si>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</si>
  <si>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</si>
  <si>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</si>
  <si>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</si>
  <si>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</si>
  <si>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</si>
  <si>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</si>
  <si>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</si>
  <si>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</si>
  <si>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</si>
  <si>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</si>
  <si>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</si>
  <si>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</si>
  <si>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</si>
  <si>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</si>
  <si>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</si>
  <si>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</si>
  <si>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</si>
  <si>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</si>
  <si>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</si>
  <si>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</si>
  <si>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</si>
  <si>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</si>
  <si>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</si>
  <si>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</si>
  <si>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</si>
  <si>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</si>
  <si>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</si>
  <si>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</si>
  <si>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</si>
  <si>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</si>
  <si>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</si>
  <si>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</si>
  <si>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</si>
  <si>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</si>
  <si>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</si>
  <si>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</si>
  <si>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</si>
  <si>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</si>
  <si>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</si>
  <si>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</si>
  <si>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</si>
  <si>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</si>
  <si>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</si>
  <si>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</si>
  <si>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</si>
  <si>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</si>
  <si>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</si>
  <si>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</si>
  <si>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</si>
  <si>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</si>
  <si>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</si>
  <si>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</si>
  <si>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</si>
  <si>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</si>
  <si>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</si>
  <si>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</si>
  <si>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</si>
  <si>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</si>
  <si>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</si>
  <si>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</si>
  <si>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</si>
  <si>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</si>
  <si>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</si>
  <si>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</si>
  <si>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</si>
  <si>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</si>
  <si>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</si>
  <si>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</si>
  <si>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</si>
  <si>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</si>
  <si>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</si>
  <si>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</si>
  <si>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</si>
  <si>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</si>
  <si>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</si>
  <si>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</si>
  <si>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</si>
  <si>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</si>
  <si>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</si>
  <si>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</si>
  <si>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</si>
  <si>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</si>
  <si>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</si>
  <si>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</si>
  <si>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</si>
  <si>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</si>
  <si>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</si>
  <si>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</si>
  <si>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</si>
  <si>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</si>
  <si>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</si>
  <si>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</si>
  <si>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</si>
  <si>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</si>
  <si>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</si>
  <si>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</si>
  <si>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</si>
  <si>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</si>
  <si>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</si>
  <si>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</si>
  <si>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</si>
  <si>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</si>
  <si>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</si>
  <si>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</si>
  <si>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</si>
  <si>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</si>
  <si>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</si>
  <si>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</si>
  <si>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</si>
  <si>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</si>
  <si>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</si>
  <si>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</si>
  <si>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</si>
  <si>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</si>
  <si>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</si>
  <si>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</si>
  <si>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</si>
  <si>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</si>
  <si>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</si>
  <si>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</si>
  <si>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</si>
  <si>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</si>
  <si>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</si>
  <si>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</si>
  <si>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</si>
  <si>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</si>
  <si>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</si>
  <si>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</si>
  <si>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</si>
  <si>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</si>
  <si>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</si>
  <si>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</si>
  <si>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</si>
  <si>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</si>
  <si>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</si>
  <si>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</si>
  <si>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</si>
  <si>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</si>
  <si>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</si>
  <si>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</si>
  <si>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</si>
  <si>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</si>
  <si>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</si>
  <si>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</si>
  <si>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</si>
  <si>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</si>
  <si>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</si>
  <si>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</si>
  <si>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</si>
  <si>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</si>
  <si>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</si>
  <si>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</si>
  <si>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</si>
  <si>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</si>
  <si>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</si>
  <si>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</si>
  <si>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</si>
  <si>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</si>
  <si>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</si>
  <si>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</si>
  <si>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</si>
  <si>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</si>
  <si>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</si>
  <si>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</si>
  <si>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</si>
  <si>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</si>
  <si>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</si>
  <si>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</si>
  <si>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</si>
  <si>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</si>
  <si>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</si>
  <si>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</si>
  <si>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</si>
  <si>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</si>
  <si>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</si>
  <si>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</si>
  <si>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</si>
  <si>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</si>
  <si>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</si>
  <si>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</si>
  <si>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</si>
  <si>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</si>
  <si>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</si>
  <si>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</si>
  <si>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</si>
  <si>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</si>
  <si>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</si>
  <si>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</si>
  <si>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</si>
  <si>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</si>
  <si>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</si>
  <si>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</si>
  <si>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</si>
  <si>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</si>
  <si>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</si>
  <si>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</si>
  <si>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</si>
  <si>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</si>
  <si>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</si>
  <si>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</si>
  <si>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</si>
  <si>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</si>
  <si>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</si>
  <si>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</si>
  <si>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</si>
  <si>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</si>
  <si>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</si>
  <si>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</si>
  <si>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</si>
  <si>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</si>
  <si>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</si>
  <si>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</si>
  <si>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</si>
  <si>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</si>
  <si>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</si>
  <si>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</si>
  <si>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</si>
  <si>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</si>
  <si>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</si>
  <si>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</si>
  <si>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</si>
  <si>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</si>
  <si>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</si>
  <si>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</si>
  <si>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</si>
  <si>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</si>
  <si>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</si>
  <si>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</si>
  <si>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</si>
  <si>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</si>
  <si>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</si>
  <si>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</si>
  <si>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</si>
  <si>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</si>
  <si>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</si>
  <si>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</si>
  <si>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</si>
  <si>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</si>
  <si>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</si>
  <si>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</si>
  <si>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</si>
  <si>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</si>
  <si>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</si>
  <si>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</si>
  <si>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</si>
  <si>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</si>
  <si>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</si>
  <si>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</si>
  <si>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</si>
  <si>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</si>
  <si>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</si>
  <si>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</si>
  <si>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</si>
  <si>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</si>
  <si>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</si>
  <si>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</si>
  <si>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</si>
  <si>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</si>
  <si>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</si>
  <si>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</si>
  <si>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</si>
  <si>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</si>
  <si>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</si>
  <si>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</si>
  <si>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</si>
  <si>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</si>
  <si>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</si>
  <si>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</si>
  <si>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</si>
  <si>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</si>
  <si>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</si>
  <si>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</si>
  <si>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</si>
  <si>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</si>
  <si>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</si>
  <si>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</si>
  <si>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</si>
  <si>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</si>
  <si>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</si>
  <si>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</si>
  <si>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</si>
  <si>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</si>
  <si>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</si>
  <si>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</si>
  <si>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</si>
  <si>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</si>
  <si>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</si>
  <si>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</si>
  <si>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</si>
  <si>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</si>
  <si>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</si>
  <si>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</si>
  <si>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</si>
  <si>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</si>
  <si>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</si>
  <si>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</si>
  <si>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</si>
  <si>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</si>
  <si>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</si>
  <si>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</si>
  <si>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</si>
  <si>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</si>
  <si>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</si>
  <si>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</si>
  <si>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</si>
  <si>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</si>
  <si>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</si>
  <si>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</si>
  <si>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</si>
  <si>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</si>
  <si>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</si>
  <si>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</si>
  <si>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</si>
  <si>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</si>
  <si>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</si>
  <si>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</si>
  <si>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</si>
  <si>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</si>
  <si>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</si>
  <si>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</si>
  <si>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</si>
  <si>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</si>
  <si>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</si>
  <si>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</si>
  <si>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</si>
  <si>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</si>
  <si>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</si>
  <si>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</si>
  <si>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</si>
  <si>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</si>
  <si>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</si>
  <si>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</si>
  <si>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</si>
  <si>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</si>
  <si>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</si>
  <si>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</si>
  <si>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</si>
  <si>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</si>
  <si>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</si>
  <si>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</si>
  <si>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</si>
  <si>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</si>
  <si>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</si>
  <si>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</si>
  <si>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</si>
  <si>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</si>
  <si>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</si>
  <si>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</si>
  <si>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</si>
  <si>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</si>
  <si>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</si>
  <si>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</si>
  <si>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</si>
  <si>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</si>
  <si>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</si>
  <si>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</si>
  <si>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</si>
  <si>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</si>
  <si>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</si>
  <si>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</si>
  <si>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</si>
  <si>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</si>
  <si>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</si>
  <si>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</si>
  <si>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</si>
  <si>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</si>
  <si>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</si>
  <si>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</si>
  <si>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</si>
  <si>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</si>
  <si>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</si>
  <si>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</si>
  <si>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</si>
  <si>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</si>
  <si>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</si>
  <si>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</si>
  <si>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</si>
  <si>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</si>
  <si>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</si>
  <si>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</si>
  <si>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</si>
  <si>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</si>
  <si>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</si>
  <si>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</si>
  <si>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</si>
  <si>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</si>
  <si>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</si>
  <si>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</si>
  <si>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</si>
  <si>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</si>
  <si>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</si>
  <si>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</si>
  <si>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</si>
  <si>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</si>
  <si>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</si>
  <si>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</si>
  <si>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</si>
  <si>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</si>
  <si>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</si>
  <si>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</si>
  <si>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</si>
  <si>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</si>
  <si>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</si>
  <si>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</si>
  <si>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</si>
  <si>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</si>
  <si>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</si>
  <si>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</si>
  <si>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</si>
  <si>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</si>
  <si>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</si>
  <si>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</si>
  <si>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</si>
  <si>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</si>
  <si>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</si>
  <si>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</si>
  <si>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</si>
  <si>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</si>
  <si>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</si>
  <si>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</si>
  <si>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</si>
  <si>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</si>
  <si>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</si>
  <si>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</si>
  <si>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</si>
  <si>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</si>
  <si>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</si>
  <si>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</si>
  <si>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</si>
  <si>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</si>
  <si>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</si>
  <si>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</si>
  <si>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</si>
  <si>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</si>
  <si>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</si>
  <si>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</si>
  <si>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</si>
  <si>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</si>
  <si>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</si>
  <si>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</si>
  <si>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</si>
  <si>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</si>
  <si>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</si>
  <si>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</si>
  <si>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</si>
  <si>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</si>
  <si>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</si>
  <si>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</si>
  <si>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</si>
  <si>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</si>
  <si>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</si>
  <si>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</si>
  <si>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</si>
  <si>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</si>
  <si>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</si>
  <si>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</si>
  <si>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</si>
  <si>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</si>
  <si>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</si>
  <si>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</si>
  <si>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</si>
  <si>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</si>
  <si>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</si>
  <si>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</si>
  <si>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</si>
  <si>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</si>
  <si>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</si>
  <si>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</si>
  <si>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</si>
  <si>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</si>
  <si>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</si>
  <si>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</si>
  <si>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</si>
  <si>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</si>
  <si>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</si>
  <si>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</si>
  <si>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</si>
  <si>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</si>
  <si>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</si>
  <si>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</si>
  <si>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</si>
  <si>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</si>
  <si>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</si>
  <si>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</si>
  <si>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</si>
  <si>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</si>
  <si>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</si>
  <si>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</si>
  <si>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</si>
  <si>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</si>
  <si>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</si>
  <si>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</si>
  <si>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</si>
  <si>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</si>
  <si>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</si>
  <si>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</si>
  <si>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</si>
  <si>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</si>
  <si>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</si>
  <si>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</si>
  <si>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</si>
  <si>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</si>
  <si>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</si>
  <si>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</si>
  <si>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</si>
  <si>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</si>
  <si>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</si>
  <si>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</si>
  <si>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</si>
  <si>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</si>
  <si>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</si>
  <si>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</si>
  <si>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</si>
  <si>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</si>
  <si>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</si>
  <si>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</si>
  <si>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</si>
  <si>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</si>
  <si>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</si>
  <si>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</si>
  <si>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</si>
  <si>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</si>
  <si>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</si>
  <si>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</si>
  <si>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</si>
  <si>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</si>
  <si>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</si>
  <si>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</si>
  <si>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</si>
  <si>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</si>
  <si>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</si>
  <si>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</si>
  <si>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</si>
  <si>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</si>
  <si>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</si>
  <si>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</si>
  <si>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</si>
  <si>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</si>
  <si>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</si>
  <si>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</si>
  <si>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</si>
  <si>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</si>
  <si>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</si>
  <si>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</si>
  <si>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</si>
  <si>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</si>
  <si>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</si>
  <si>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</si>
  <si>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</si>
  <si>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</si>
  <si>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</si>
  <si>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</si>
  <si>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</si>
  <si>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</si>
  <si>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</si>
  <si>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</si>
  <si>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</si>
  <si>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</si>
  <si>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</si>
  <si>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</si>
  <si>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</si>
  <si>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</si>
  <si>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</si>
  <si>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</si>
  <si>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</si>
  <si>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</si>
  <si>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</si>
  <si>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</si>
  <si>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</si>
  <si>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</si>
  <si>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</si>
  <si>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</si>
  <si>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</si>
  <si>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</si>
  <si>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</si>
  <si>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</si>
  <si>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</si>
  <si>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</si>
  <si>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</si>
  <si>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</si>
  <si>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</si>
  <si>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</si>
  <si>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</si>
  <si>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</si>
  <si>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</si>
  <si>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</si>
  <si>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</si>
  <si>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</si>
  <si>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</si>
  <si>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</si>
  <si>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</si>
  <si>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</si>
  <si>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</si>
  <si>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</si>
  <si>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</si>
  <si>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</si>
  <si>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</si>
  <si>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</si>
  <si>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</si>
  <si>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</si>
  <si>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</si>
  <si>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</si>
  <si>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</si>
  <si>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</si>
  <si>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</si>
  <si>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</si>
  <si>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</si>
  <si>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</si>
  <si>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</si>
  <si>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</si>
  <si>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</si>
  <si>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</si>
  <si>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</si>
  <si>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</si>
  <si>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</si>
  <si>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</si>
  <si>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</si>
  <si>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</si>
  <si>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</si>
  <si>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</si>
  <si>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</si>
  <si>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</si>
  <si>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</si>
  <si>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</si>
  <si>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</si>
  <si>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</si>
  <si>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</si>
  <si>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</si>
  <si>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</si>
  <si>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</si>
  <si>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</si>
  <si>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</si>
  <si>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</si>
  <si>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</si>
  <si>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</si>
  <si>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</si>
  <si>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</si>
  <si>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</si>
  <si>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</si>
  <si>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</si>
  <si>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</si>
  <si>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</si>
  <si>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</si>
  <si>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</si>
  <si>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</si>
  <si>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</si>
  <si>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</si>
  <si>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</si>
  <si>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</si>
  <si>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</si>
  <si>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</si>
  <si>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</si>
  <si>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</si>
  <si>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</si>
  <si>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</si>
  <si>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</si>
  <si>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</si>
  <si>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</si>
  <si>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</si>
  <si>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</si>
  <si>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</si>
  <si>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</si>
  <si>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</si>
  <si>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</si>
  <si>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</si>
  <si>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</si>
  <si>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</si>
  <si>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</si>
  <si>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</si>
  <si>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</si>
  <si>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</si>
  <si>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</si>
  <si>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</si>
  <si>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</si>
  <si>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</si>
  <si>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</si>
  <si>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</si>
  <si>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</si>
  <si>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</si>
  <si>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</si>
  <si>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</si>
  <si>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</si>
  <si>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</si>
  <si>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</si>
  <si>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</si>
  <si>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</si>
  <si>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</si>
  <si>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</si>
  <si>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</si>
  <si>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</si>
  <si>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</si>
  <si>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</si>
  <si>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</si>
  <si>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</si>
  <si>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</si>
  <si>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</si>
  <si>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</si>
  <si>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</si>
  <si>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</si>
  <si>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</si>
  <si>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</si>
  <si>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</si>
  <si>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</si>
  <si>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</si>
  <si>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</si>
  <si>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</si>
  <si>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</si>
  <si>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</si>
  <si>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</si>
  <si>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</si>
  <si>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</si>
  <si>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</si>
  <si>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</si>
  <si>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</si>
  <si>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</si>
  <si>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</si>
  <si>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</si>
  <si>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</si>
  <si>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</si>
  <si>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</si>
  <si>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</si>
  <si>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</si>
  <si>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</si>
  <si>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</si>
  <si>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</si>
  <si>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</si>
  <si>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</si>
  <si>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</si>
  <si>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</si>
  <si>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</si>
  <si>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</si>
  <si>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</si>
  <si>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</si>
  <si>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</si>
  <si>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</si>
  <si>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</si>
  <si>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</si>
  <si>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</si>
  <si>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</si>
  <si>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</si>
  <si>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</si>
  <si>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</si>
  <si>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</si>
  <si>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</si>
  <si>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</si>
  <si>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</si>
  <si>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</si>
  <si>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</si>
  <si>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</si>
  <si>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</si>
  <si>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</si>
  <si>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</si>
  <si>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</si>
  <si>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</si>
  <si>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</si>
  <si>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</si>
  <si>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</si>
  <si>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</si>
  <si>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</si>
  <si>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</si>
  <si>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</si>
  <si>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</si>
  <si>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</si>
  <si>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</si>
  <si>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</si>
  <si>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</si>
  <si>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</si>
  <si>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</si>
  <si>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</si>
  <si>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</si>
  <si>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</si>
  <si>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</si>
  <si>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</si>
  <si>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</si>
  <si>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</si>
  <si>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</si>
  <si>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</si>
  <si>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</si>
  <si>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</si>
  <si>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</si>
  <si>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</si>
  <si>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</si>
  <si>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</si>
  <si>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</si>
  <si>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</si>
  <si>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</si>
  <si>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</si>
  <si>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</si>
  <si>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</si>
  <si>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</si>
  <si>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</si>
  <si>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</si>
  <si>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</si>
  <si>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</si>
  <si>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</si>
  <si>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</si>
  <si>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</si>
  <si>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</si>
  <si>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</si>
  <si>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</si>
  <si>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</si>
  <si>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</si>
  <si>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</si>
  <si>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</si>
  <si>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</si>
  <si>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</si>
  <si>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</si>
  <si>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</si>
  <si>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</si>
  <si>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</si>
  <si>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</si>
  <si>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</si>
  <si>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</si>
  <si>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</si>
  <si>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</si>
  <si>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</si>
  <si>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</si>
  <si>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</si>
  <si>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</si>
  <si>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</si>
  <si>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</si>
  <si>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</si>
  <si>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</si>
  <si>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</si>
  <si>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</si>
  <si>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</si>
  <si>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</si>
  <si>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</si>
  <si>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</si>
  <si>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</si>
  <si>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</si>
  <si>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</si>
  <si>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</si>
  <si>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</si>
  <si>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</si>
  <si>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</si>
  <si>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</si>
  <si>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</si>
  <si>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</si>
  <si>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</si>
  <si>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</si>
  <si>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</si>
  <si>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</si>
  <si>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</si>
  <si>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</si>
  <si>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</si>
  <si>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</si>
  <si>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</si>
  <si>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</si>
  <si>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</si>
  <si>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</si>
  <si>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</si>
  <si>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</si>
  <si>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</si>
  <si>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</si>
  <si>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</si>
  <si>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</si>
  <si>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</si>
  <si>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</si>
  <si>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</si>
  <si>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</si>
  <si>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</si>
  <si>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</si>
  <si>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</si>
  <si>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</si>
  <si>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</si>
  <si>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</si>
  <si>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</si>
  <si>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</si>
  <si>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</si>
  <si>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</si>
  <si>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</si>
  <si>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</si>
  <si>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</si>
  <si>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</si>
  <si>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</si>
  <si>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</si>
  <si>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</si>
  <si>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</si>
  <si>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</si>
  <si>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</si>
  <si>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</si>
  <si>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</si>
  <si>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</si>
  <si>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</si>
  <si>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</si>
  <si>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</si>
  <si>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</si>
  <si>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</si>
  <si>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</si>
  <si>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</si>
  <si>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</si>
  <si>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</si>
  <si>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</si>
  <si>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</si>
  <si>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</si>
  <si>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</si>
  <si>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</si>
  <si>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</si>
  <si>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</si>
  <si>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</si>
  <si>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</si>
  <si>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</si>
  <si>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</si>
  <si>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</si>
  <si>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</si>
  <si>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</si>
  <si>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</si>
  <si>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</si>
  <si>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</si>
  <si>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</si>
  <si>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</si>
  <si>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</si>
  <si>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</si>
  <si>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</si>
  <si>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</si>
  <si>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</si>
  <si>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</si>
  <si>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</si>
  <si>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</si>
  <si>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</si>
  <si>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</si>
  <si>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</si>
  <si>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</si>
  <si>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</si>
  <si>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</si>
  <si>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</si>
  <si>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</si>
  <si>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</si>
  <si>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</si>
  <si>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</si>
  <si>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</si>
  <si>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</si>
  <si>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</si>
  <si>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</si>
  <si>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</si>
  <si>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</si>
  <si>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</si>
  <si>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</si>
  <si>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</si>
  <si>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</si>
  <si>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</si>
  <si>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</si>
  <si>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</si>
  <si>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</si>
  <si>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</si>
  <si>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</si>
  <si>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</si>
  <si>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</si>
  <si>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</si>
  <si>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</si>
  <si>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</si>
  <si>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</si>
  <si>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</si>
  <si>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</si>
  <si>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</si>
  <si>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</si>
  <si>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</si>
  <si>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</si>
  <si>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</si>
  <si>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</si>
  <si>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</si>
  <si>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</si>
  <si>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</si>
  <si>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</si>
  <si>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</si>
  <si>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</si>
  <si>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</si>
  <si>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</si>
  <si>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</si>
  <si>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</si>
  <si>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</si>
  <si>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</si>
  <si>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</si>
  <si>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</si>
  <si>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</si>
  <si>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</si>
  <si>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</si>
  <si>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</si>
  <si>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</si>
  <si>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</si>
  <si>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</si>
  <si>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</si>
  <si>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</si>
  <si>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</si>
  <si>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</si>
  <si>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</si>
  <si>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</si>
  <si>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</si>
  <si>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</si>
  <si>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</si>
  <si>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</si>
  <si>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</si>
  <si>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</si>
  <si>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</si>
  <si>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</si>
  <si>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</si>
  <si>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</si>
  <si>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</si>
  <si>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</si>
  <si>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</si>
  <si>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</si>
  <si>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</si>
  <si>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</si>
  <si>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</si>
  <si>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</si>
  <si>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</si>
  <si>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</si>
  <si>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</si>
  <si>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</si>
  <si>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</si>
  <si>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</si>
  <si>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</si>
  <si>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</si>
  <si>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</si>
  <si>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</si>
  <si>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</si>
  <si>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</si>
  <si>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</si>
  <si>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</si>
  <si>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</si>
  <si>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</si>
  <si>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</si>
  <si>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</si>
  <si>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</si>
  <si>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</si>
  <si>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</si>
  <si>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</si>
  <si>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</si>
  <si>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</si>
  <si>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</si>
  <si>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</si>
  <si>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</si>
  <si>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</si>
  <si>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</si>
  <si>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</si>
  <si>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</si>
  <si>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</si>
  <si>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</si>
  <si>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</si>
  <si>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</si>
  <si>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</si>
  <si>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</si>
  <si>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</si>
  <si>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</si>
  <si>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</si>
  <si>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</si>
  <si>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</si>
  <si>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</si>
  <si>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</si>
  <si>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</si>
  <si>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</si>
  <si>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</si>
  <si>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</si>
  <si>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</si>
  <si>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</si>
  <si>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</si>
  <si>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</si>
  <si>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</si>
  <si>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</si>
  <si>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</si>
  <si>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</si>
  <si>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</si>
  <si>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</si>
  <si>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</si>
  <si>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</si>
  <si>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</si>
  <si>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</si>
  <si>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</si>
  <si>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</si>
  <si>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</si>
  <si>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</si>
  <si>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</si>
  <si>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</si>
  <si>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</si>
  <si>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</si>
  <si>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</si>
  <si>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</si>
  <si>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</si>
  <si>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</si>
  <si>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</si>
  <si>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</si>
  <si>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</si>
  <si>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</si>
  <si>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</si>
  <si>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</si>
  <si>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</si>
  <si>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</si>
  <si>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</si>
  <si>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</si>
  <si>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</si>
  <si>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</si>
  <si>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</si>
  <si>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</si>
  <si>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</si>
  <si>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</si>
  <si>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</si>
  <si>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</si>
  <si>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</si>
  <si>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</si>
  <si>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</si>
  <si>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</si>
  <si>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</si>
  <si>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</si>
  <si>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</si>
  <si>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</si>
  <si>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</si>
  <si>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</si>
  <si>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</si>
  <si>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</si>
  <si>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</si>
  <si>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</si>
  <si>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</si>
  <si>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</si>
  <si>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</si>
  <si>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</si>
  <si>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</si>
  <si>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</si>
  <si>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</si>
  <si>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</si>
  <si>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</si>
  <si>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</si>
  <si>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</si>
  <si>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</si>
  <si>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</si>
  <si>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</si>
  <si>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</si>
  <si>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</si>
  <si>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</si>
  <si>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</si>
  <si>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</si>
  <si>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</si>
  <si>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</si>
  <si>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</si>
  <si>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</si>
  <si>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</si>
  <si>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</si>
  <si>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</si>
  <si>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</si>
  <si>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</si>
  <si>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</si>
  <si>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</si>
  <si>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</si>
  <si>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</si>
  <si>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</si>
  <si>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</si>
  <si>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</si>
  <si>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</si>
  <si>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</si>
  <si>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</si>
  <si>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</si>
  <si>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</si>
  <si>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</si>
  <si>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</si>
  <si>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</si>
  <si>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</si>
  <si>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</si>
  <si>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</si>
  <si>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</si>
  <si>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</si>
  <si>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</si>
  <si>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</si>
  <si>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</si>
  <si>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</si>
  <si>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</si>
  <si>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</si>
  <si>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</si>
  <si>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</si>
  <si>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</si>
  <si>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</si>
  <si>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</si>
  <si>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</si>
  <si>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</si>
  <si>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</si>
  <si>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</si>
  <si>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</si>
  <si>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</si>
  <si>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</si>
  <si>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</si>
  <si>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</si>
  <si>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</si>
  <si>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</si>
  <si>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</si>
  <si>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</si>
  <si>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</si>
  <si>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</si>
  <si>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</si>
  <si>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</si>
  <si>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</si>
  <si>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</si>
  <si>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</si>
  <si>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</si>
  <si>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</si>
  <si>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</si>
  <si>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</si>
  <si>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</si>
  <si>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</si>
  <si>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</si>
  <si>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</si>
  <si>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</si>
  <si>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</si>
  <si>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</si>
  <si>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</si>
  <si>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</si>
  <si>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</si>
  <si>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</si>
  <si>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</si>
  <si>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</si>
  <si>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</si>
  <si>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</si>
  <si>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</si>
  <si>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</si>
  <si>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</si>
  <si>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</si>
  <si>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</si>
  <si>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</si>
  <si>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</si>
  <si>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</si>
  <si>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</si>
  <si>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</si>
  <si>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</si>
  <si>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</si>
  <si>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</si>
  <si>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</si>
  <si>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</si>
  <si>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</si>
  <si>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</si>
  <si>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</si>
  <si>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</si>
  <si>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</si>
  <si>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</si>
  <si>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</si>
  <si>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</si>
  <si>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</si>
  <si>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</si>
  <si>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</si>
  <si>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</si>
  <si>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</si>
  <si>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</si>
  <si>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</si>
  <si>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</si>
  <si>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</si>
  <si>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</si>
  <si>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</si>
  <si>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</si>
  <si>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</si>
  <si>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</si>
  <si>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</si>
  <si>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</si>
  <si>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</si>
  <si>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</si>
  <si>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</si>
  <si>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</si>
  <si>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</si>
  <si>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</si>
  <si>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</si>
  <si>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</si>
  <si>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</si>
  <si>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</si>
  <si>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</si>
  <si>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</si>
  <si>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</si>
  <si>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</si>
  <si>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</si>
  <si>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</si>
  <si>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</si>
  <si>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</si>
  <si>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</si>
  <si>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</si>
  <si>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</si>
  <si>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</si>
  <si>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</si>
  <si>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</si>
  <si>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</si>
  <si>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</si>
  <si>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</si>
  <si>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</si>
  <si>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</si>
  <si>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</si>
  <si>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</si>
  <si>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</si>
  <si>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</si>
  <si>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</si>
  <si>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</si>
  <si>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</si>
  <si>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</si>
  <si>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</si>
  <si>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</si>
  <si>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</si>
  <si>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</si>
  <si>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</si>
  <si>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</si>
  <si>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</si>
  <si>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</si>
  <si>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</si>
  <si>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</si>
  <si>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</si>
  <si>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</si>
  <si>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</si>
  <si>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</si>
  <si>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</si>
  <si>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</si>
  <si>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</si>
  <si>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</si>
  <si>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</si>
  <si>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</si>
  <si>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</si>
  <si>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</si>
  <si>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</si>
  <si>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</si>
  <si>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</si>
  <si>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</si>
  <si>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</si>
  <si>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</si>
  <si>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</si>
  <si>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</si>
  <si>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</si>
  <si>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</si>
  <si>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</si>
  <si>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</si>
  <si>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</si>
  <si>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</si>
  <si>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</si>
  <si>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</si>
  <si>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</si>
  <si>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</si>
  <si>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</si>
  <si>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</si>
  <si>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</si>
  <si>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</si>
  <si>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</si>
  <si>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</si>
  <si>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</si>
  <si>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</si>
  <si>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</si>
  <si>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</si>
  <si>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</si>
  <si>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</si>
  <si>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</si>
  <si>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</si>
  <si>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</si>
  <si>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</si>
  <si>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</si>
  <si>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</si>
  <si>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</si>
  <si>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</si>
  <si>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</si>
  <si>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</si>
  <si>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</si>
  <si>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</si>
  <si>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</si>
  <si>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</si>
  <si>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</si>
  <si>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</si>
  <si>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</si>
  <si>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</si>
  <si>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</si>
  <si>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</si>
  <si>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</si>
  <si>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</si>
  <si>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</si>
  <si>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</si>
  <si>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</si>
  <si>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</si>
  <si>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</si>
  <si>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</si>
  <si>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</si>
  <si>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</si>
  <si>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</si>
  <si>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</si>
  <si>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</si>
  <si>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</si>
  <si>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</si>
  <si>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</si>
  <si>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</si>
  <si>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</si>
  <si>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</si>
  <si>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</si>
  <si>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</si>
  <si>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</si>
  <si>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</si>
  <si>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</si>
  <si>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</si>
  <si>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</si>
  <si>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</si>
  <si>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</si>
  <si>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</si>
  <si>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</si>
  <si>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</si>
  <si>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</si>
  <si>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</si>
  <si>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</si>
  <si>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</si>
  <si>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</si>
  <si>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</si>
  <si>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</si>
  <si>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</si>
  <si>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</si>
  <si>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</si>
  <si>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</si>
  <si>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</si>
  <si>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</si>
  <si>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</si>
  <si>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</si>
  <si>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</si>
  <si>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</si>
  <si>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</si>
  <si>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</si>
  <si>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</si>
  <si>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</si>
  <si>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</si>
  <si>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</si>
  <si>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</si>
  <si>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</si>
  <si>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</si>
  <si>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</si>
  <si>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</si>
  <si>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</si>
  <si>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</si>
  <si>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</si>
  <si>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</si>
  <si>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</si>
  <si>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</si>
  <si>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</si>
  <si>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</si>
  <si>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</si>
  <si>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</si>
  <si>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</si>
  <si>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</si>
  <si>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</si>
  <si>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</si>
  <si>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</si>
  <si>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</si>
  <si>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</si>
  <si>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</si>
  <si>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</si>
  <si>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</si>
  <si>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</si>
  <si>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</si>
  <si>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</si>
  <si>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</si>
  <si>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</si>
  <si>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</si>
  <si>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</si>
  <si>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</si>
  <si>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</si>
  <si>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</si>
  <si>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</si>
  <si>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</si>
  <si>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</si>
  <si>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</si>
  <si>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</si>
  <si>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</si>
  <si>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</si>
  <si>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</si>
  <si>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</si>
  <si>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</si>
  <si>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</si>
  <si>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</si>
  <si>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</si>
  <si>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</si>
  <si>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</si>
  <si>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</si>
  <si>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</si>
  <si>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</si>
  <si>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</si>
  <si>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</si>
  <si>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</si>
  <si>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</si>
  <si>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</si>
  <si>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</si>
  <si>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</si>
  <si>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</si>
  <si>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</si>
  <si>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</si>
  <si>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</si>
  <si>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</si>
  <si>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</si>
  <si>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</si>
  <si>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</si>
  <si>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</si>
  <si>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</si>
  <si>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</si>
  <si>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</si>
  <si>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</si>
  <si>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</si>
  <si>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</si>
  <si>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</si>
  <si>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</si>
  <si>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</si>
  <si>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</si>
  <si>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</si>
  <si>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</si>
  <si>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</si>
  <si>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</si>
  <si>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</si>
  <si>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</si>
  <si>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</si>
  <si>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</si>
  <si>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</si>
  <si>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</si>
  <si>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</si>
  <si>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</si>
  <si>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</si>
  <si>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</si>
  <si>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</si>
  <si>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</si>
  <si>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</si>
  <si>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</si>
  <si>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</si>
  <si>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</si>
  <si>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</si>
  <si>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</si>
  <si>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</si>
  <si>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</si>
  <si>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</si>
  <si>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</si>
  <si>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</si>
  <si>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</si>
  <si>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</si>
  <si>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</si>
  <si>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</si>
  <si>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</si>
  <si>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</si>
  <si>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</si>
  <si>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</si>
  <si>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</si>
  <si>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</si>
  <si>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</si>
  <si>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</si>
  <si>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</si>
  <si>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</si>
  <si>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</si>
  <si>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</si>
  <si>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</si>
  <si>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</si>
  <si>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</si>
  <si>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</si>
  <si>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</si>
  <si>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</si>
  <si>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</si>
  <si>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</si>
  <si>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</si>
  <si>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</si>
  <si>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</si>
  <si>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</si>
  <si>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</si>
  <si>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</si>
  <si>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</si>
  <si>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</si>
  <si>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</si>
  <si>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</si>
  <si>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</si>
  <si>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</si>
  <si>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</si>
  <si>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</si>
  <si>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</si>
  <si>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</si>
  <si>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</si>
  <si>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</si>
  <si>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</si>
  <si>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</si>
  <si>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</si>
  <si>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</si>
  <si>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</si>
  <si>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</si>
  <si>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</si>
  <si>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</si>
  <si>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</si>
  <si>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</si>
  <si>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</si>
  <si>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</si>
  <si>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</si>
  <si>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</si>
  <si>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</si>
  <si>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</si>
  <si>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</si>
  <si>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</si>
  <si>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</si>
  <si>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</si>
  <si>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</si>
  <si>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</si>
  <si>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</si>
  <si>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</si>
  <si>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</si>
  <si>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</si>
  <si>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</si>
  <si>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</si>
  <si>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</si>
  <si>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</si>
  <si>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</si>
  <si>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</si>
  <si>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</si>
  <si>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</si>
  <si>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</si>
  <si>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</si>
  <si>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</si>
  <si>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</si>
  <si>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</si>
  <si>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</si>
  <si>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</si>
  <si>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</si>
  <si>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</si>
  <si>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</si>
  <si>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</si>
  <si>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</si>
  <si>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</si>
  <si>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</si>
  <si>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</si>
  <si>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</si>
  <si>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</si>
  <si>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</si>
  <si>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</si>
  <si>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</si>
  <si>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</si>
  <si>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</si>
  <si>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</si>
  <si>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</si>
  <si>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</si>
  <si>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</si>
  <si>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</si>
  <si>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</si>
  <si>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</si>
  <si>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</si>
  <si>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</si>
  <si>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</si>
  <si>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</si>
  <si>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</si>
  <si>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</si>
  <si>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</si>
  <si>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</si>
  <si>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</si>
  <si>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</si>
  <si>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</si>
  <si>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</si>
  <si>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</si>
  <si>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</si>
  <si>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</si>
  <si>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</si>
  <si>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</si>
  <si>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</si>
  <si>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</si>
  <si>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</si>
  <si>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</si>
  <si>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</si>
  <si>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</si>
  <si>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</si>
  <si>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</si>
  <si>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</si>
  <si>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</si>
  <si>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</si>
  <si>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</si>
  <si>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</si>
  <si>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</si>
  <si>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</si>
  <si>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</si>
  <si>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</si>
  <si>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</si>
  <si>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</si>
  <si>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</si>
  <si>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</si>
  <si>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</si>
  <si>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</si>
  <si>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</si>
  <si>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</si>
  <si>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</si>
  <si>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</si>
  <si>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</si>
  <si>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</si>
  <si>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</si>
  <si>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</si>
  <si>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</si>
  <si>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</si>
  <si>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</si>
  <si>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</si>
  <si>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</si>
  <si>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</si>
  <si>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</si>
  <si>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</si>
  <si>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</si>
  <si>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</si>
  <si>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</si>
  <si>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</si>
  <si>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</si>
  <si>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</si>
  <si>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</si>
  <si>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</si>
  <si>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</si>
  <si>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</si>
  <si>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</si>
  <si>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</si>
  <si>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</si>
  <si>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</si>
  <si>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</si>
  <si>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</si>
  <si>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</si>
  <si>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</si>
  <si>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</si>
  <si>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</si>
  <si>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</si>
  <si>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</si>
  <si>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</si>
  <si>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</si>
  <si>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</si>
  <si>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</si>
  <si>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</si>
  <si>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</si>
  <si>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</si>
  <si>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</si>
  <si>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</si>
  <si>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</si>
  <si>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</si>
  <si>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</si>
  <si>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</si>
  <si>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</si>
  <si>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</si>
  <si>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</si>
  <si>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</si>
  <si>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</si>
  <si>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</si>
  <si>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</si>
  <si>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</si>
  <si>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</si>
  <si>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</si>
  <si>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</si>
  <si>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</si>
  <si>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</si>
  <si>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</si>
  <si>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</si>
  <si>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</si>
  <si>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</si>
  <si>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</si>
  <si>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</si>
  <si>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</si>
  <si>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</si>
  <si>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</si>
  <si>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</si>
  <si>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</si>
  <si>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</si>
  <si>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</si>
  <si>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</si>
  <si>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</si>
  <si>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</si>
  <si>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</si>
  <si>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</si>
  <si>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</si>
  <si>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</si>
  <si>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</si>
  <si>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</si>
  <si>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</si>
  <si>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</si>
  <si>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</si>
  <si>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</si>
  <si>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</si>
  <si>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</si>
  <si>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</si>
  <si>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</si>
  <si>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</si>
  <si>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</si>
  <si>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</si>
  <si>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</si>
  <si>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</si>
  <si>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</si>
  <si>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</si>
  <si>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</si>
  <si>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</si>
  <si>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</si>
  <si>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</si>
  <si>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</si>
  <si>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</si>
  <si>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</si>
  <si>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</si>
  <si>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</si>
  <si>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</si>
  <si>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</si>
  <si>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</si>
  <si>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</si>
  <si>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</si>
  <si>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</si>
  <si>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</si>
  <si>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</si>
  <si>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</si>
  <si>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</si>
  <si>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</si>
  <si>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</si>
  <si>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</si>
  <si>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</si>
  <si>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</si>
  <si>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</si>
  <si>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</si>
  <si>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</si>
  <si>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</si>
  <si>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</si>
  <si>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</si>
  <si>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</si>
  <si>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</si>
  <si>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</si>
  <si>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</si>
  <si>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</si>
  <si>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</si>
  <si>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</si>
  <si>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</si>
  <si>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</si>
  <si>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</si>
  <si>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</si>
  <si>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</si>
  <si>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</si>
  <si>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</si>
  <si>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</si>
  <si>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</si>
  <si>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</si>
  <si>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</si>
  <si>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</si>
  <si>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</si>
  <si>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</si>
  <si>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</si>
  <si>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</si>
  <si>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</si>
  <si>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</si>
  <si>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</si>
  <si>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</si>
  <si>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</si>
  <si>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</si>
  <si>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</si>
  <si>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</si>
  <si>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</si>
  <si>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</si>
  <si>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</si>
  <si>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</si>
  <si>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</si>
  <si>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</si>
  <si>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</si>
  <si>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</si>
  <si>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</si>
  <si>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</si>
  <si>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</si>
  <si>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</si>
  <si>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</si>
  <si>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</si>
  <si>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</si>
  <si>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</si>
  <si>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</si>
  <si>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</si>
  <si>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</si>
  <si>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</si>
  <si>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</si>
  <si>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</si>
  <si>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</si>
  <si>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</si>
  <si>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</si>
  <si>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</si>
  <si>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</si>
  <si>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</si>
  <si>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</si>
  <si>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</si>
  <si>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</si>
  <si>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</si>
  <si>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</si>
  <si>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</si>
  <si>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</si>
  <si>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</si>
  <si>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</si>
  <si>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</si>
  <si>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</si>
  <si>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</si>
  <si>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</si>
  <si>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</si>
  <si>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</si>
  <si>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</si>
  <si>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</si>
  <si>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</si>
  <si>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</si>
  <si>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</si>
  <si>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</si>
  <si>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</si>
  <si>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</si>
  <si>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</si>
  <si>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</si>
  <si>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</si>
  <si>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</si>
  <si>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</si>
  <si>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</si>
  <si>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</si>
  <si>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</si>
  <si>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</si>
  <si>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</si>
  <si>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</si>
  <si>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</si>
  <si>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</si>
  <si>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</si>
  <si>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</si>
  <si>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</si>
  <si>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</si>
  <si>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</si>
  <si>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</si>
  <si>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</si>
  <si>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</si>
  <si>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</si>
  <si>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</si>
  <si>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</si>
  <si>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</si>
  <si>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</si>
  <si>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</si>
  <si>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</si>
  <si>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</si>
  <si>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</si>
  <si>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</si>
  <si>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</si>
  <si>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</si>
  <si>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</si>
  <si>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</si>
  <si>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</si>
  <si>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</si>
  <si>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</si>
  <si>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</si>
  <si>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</si>
  <si>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</si>
  <si>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</si>
  <si>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</si>
  <si>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</si>
  <si>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</si>
  <si>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</si>
  <si>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</si>
  <si>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</si>
  <si>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</si>
  <si>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</si>
  <si>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</si>
  <si>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</si>
  <si>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</si>
  <si>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</si>
  <si>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</si>
  <si>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</si>
  <si>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</si>
  <si>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</si>
  <si>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</si>
  <si>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</si>
  <si>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</si>
  <si>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</si>
  <si>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</si>
  <si>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</si>
  <si>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</si>
  <si>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</si>
  <si>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</si>
  <si>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</si>
  <si>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</si>
  <si>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</si>
  <si>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</si>
  <si>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</si>
  <si>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</si>
  <si>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</si>
  <si>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</si>
  <si>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</si>
  <si>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</si>
  <si>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</si>
  <si>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</si>
  <si>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</si>
  <si>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</si>
  <si>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</si>
  <si>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</si>
  <si>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</si>
  <si>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</si>
  <si>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</si>
  <si>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</si>
  <si>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</si>
  <si>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</si>
  <si>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</si>
  <si>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</si>
  <si>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</si>
  <si>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</si>
  <si>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</si>
  <si>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</si>
  <si>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</si>
  <si>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</si>
  <si>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</si>
  <si>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</si>
  <si>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</si>
  <si>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</si>
  <si>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</si>
  <si>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</si>
  <si>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</si>
  <si>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</si>
  <si>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</si>
  <si>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</si>
  <si>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</si>
  <si>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</si>
  <si>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</si>
  <si>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</si>
  <si>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</si>
  <si>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</si>
  <si>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</si>
  <si>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</si>
  <si>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</si>
  <si>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</si>
  <si>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</si>
  <si>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</si>
  <si>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</si>
  <si>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</si>
  <si>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</si>
  <si>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</si>
  <si>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</si>
  <si>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</si>
  <si>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</si>
  <si>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</si>
  <si>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</si>
  <si>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</si>
  <si>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</si>
  <si>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</si>
  <si>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</si>
  <si>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</si>
  <si>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</si>
  <si>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</si>
  <si>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</si>
  <si>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</si>
  <si>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</si>
  <si>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</si>
  <si>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</si>
  <si>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</si>
  <si>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</si>
  <si>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</si>
  <si>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</si>
  <si>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</si>
  <si>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</si>
  <si>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</si>
  <si>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</si>
  <si>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</si>
  <si>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</si>
  <si>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</si>
  <si>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</si>
  <si>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</si>
  <si>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</si>
  <si>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</si>
  <si>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</si>
  <si>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</si>
  <si>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</si>
  <si>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</si>
  <si>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</si>
  <si>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</si>
  <si>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</si>
  <si>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</si>
  <si>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</si>
  <si>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</si>
  <si>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</si>
  <si>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</si>
  <si>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</si>
  <si>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</si>
  <si>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</si>
  <si>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</si>
  <si>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</si>
  <si>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</si>
  <si>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</si>
  <si>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</si>
  <si>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</si>
  <si>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</si>
  <si>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</si>
  <si>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</si>
  <si>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</si>
  <si>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</si>
  <si>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</si>
  <si>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</si>
  <si>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</si>
  <si>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</si>
  <si>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</si>
  <si>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</si>
  <si>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</si>
  <si>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</si>
  <si>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</si>
  <si>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</si>
  <si>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</si>
  <si>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</si>
  <si>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</si>
  <si>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</si>
  <si>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</si>
  <si>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</si>
  <si>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</si>
  <si>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</si>
  <si>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</si>
  <si>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</si>
  <si>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</si>
  <si>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</si>
  <si>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</si>
  <si>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</si>
  <si>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</si>
  <si>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</si>
  <si>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</si>
  <si>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</si>
  <si>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</si>
  <si>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</si>
  <si>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</si>
  <si>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</si>
  <si>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</si>
  <si>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</si>
  <si>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</si>
  <si>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</si>
  <si>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</si>
  <si>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</si>
  <si>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</si>
  <si>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</si>
  <si>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</si>
  <si>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</si>
  <si>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</si>
  <si>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</si>
  <si>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</si>
  <si>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</si>
  <si>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</si>
  <si>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</si>
  <si>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</si>
  <si>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</si>
  <si>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</si>
  <si>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</si>
  <si>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</si>
  <si>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</si>
  <si>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</si>
  <si>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</si>
  <si>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</si>
  <si>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</si>
  <si>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</si>
  <si>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</si>
  <si>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</si>
  <si>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</si>
  <si>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</si>
  <si>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</si>
  <si>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</si>
  <si>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</si>
  <si>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</si>
  <si>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</si>
  <si>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</si>
  <si>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</si>
  <si>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</si>
  <si>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</si>
  <si>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</si>
  <si>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</si>
  <si>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</si>
  <si>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</si>
  <si>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</si>
  <si>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</si>
  <si>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</si>
  <si>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</si>
  <si>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</si>
  <si>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</si>
  <si>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</si>
  <si>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</si>
  <si>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</si>
  <si>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</si>
  <si>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</si>
  <si>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</si>
  <si>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</si>
  <si>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</si>
  <si>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</si>
  <si>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</si>
  <si>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</si>
  <si>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</si>
  <si>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</si>
  <si>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</si>
  <si>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</si>
  <si>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</si>
  <si>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</si>
  <si>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</si>
  <si>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</si>
  <si>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</si>
  <si>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</si>
  <si>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</si>
  <si>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</si>
  <si>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</si>
  <si>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</si>
  <si>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</si>
  <si>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</si>
  <si>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</si>
  <si>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</si>
  <si>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</si>
  <si>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</si>
  <si>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</si>
  <si>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</si>
  <si>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</si>
  <si>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</si>
  <si>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</si>
  <si>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</si>
  <si>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</si>
  <si>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</si>
  <si>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</si>
  <si>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</si>
  <si>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</si>
  <si>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</si>
  <si>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</si>
  <si>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</si>
  <si>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</si>
  <si>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</si>
  <si>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</si>
  <si>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</si>
  <si>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</si>
  <si>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</si>
  <si>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</si>
  <si>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</si>
  <si>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</si>
  <si>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</si>
  <si>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</si>
  <si>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</si>
  <si>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</si>
  <si>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</si>
  <si>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</si>
  <si>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</si>
  <si>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</si>
  <si>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</si>
  <si>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</si>
  <si>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</si>
  <si>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</si>
  <si>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</si>
  <si>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</si>
  <si>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</si>
  <si>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</si>
  <si>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</si>
  <si>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</si>
  <si>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</si>
  <si>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</si>
  <si>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</si>
  <si>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</si>
  <si>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</si>
  <si>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</si>
  <si>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</si>
  <si>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</si>
  <si>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</si>
  <si>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</si>
  <si>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</si>
  <si>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</si>
  <si>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</si>
  <si>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</si>
  <si>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</si>
  <si>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</si>
  <si>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</si>
  <si>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</si>
  <si>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</si>
  <si>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</si>
  <si>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</si>
  <si>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</si>
  <si>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</si>
  <si>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</si>
  <si>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</si>
  <si>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</si>
  <si>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</si>
  <si>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</si>
  <si>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</si>
  <si>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</si>
  <si>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</si>
  <si>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</si>
  <si>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</si>
  <si>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</si>
  <si>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</si>
  <si>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</si>
  <si>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</si>
  <si>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</si>
  <si>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</si>
  <si>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</si>
  <si>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</si>
  <si>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</si>
  <si>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</si>
  <si>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</si>
  <si>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</si>
  <si>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</si>
  <si>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</si>
  <si>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</si>
  <si>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</si>
  <si>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</si>
  <si>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</si>
  <si>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</si>
  <si>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</si>
  <si>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</si>
  <si>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</si>
  <si>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</si>
  <si>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</si>
  <si>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</si>
  <si>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</si>
  <si>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</si>
  <si>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</si>
  <si>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</si>
  <si>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</si>
  <si>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</si>
  <si>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</si>
  <si>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</si>
  <si>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</si>
  <si>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</si>
  <si>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</si>
  <si>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</si>
  <si>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</si>
  <si>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</si>
  <si>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</si>
  <si>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</si>
  <si>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</si>
  <si>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</si>
  <si>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</si>
  <si>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</si>
  <si>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</si>
  <si>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</si>
  <si>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</si>
  <si>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</si>
  <si>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</si>
  <si>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</si>
  <si>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</si>
  <si>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</si>
  <si>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</si>
  <si>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</si>
  <si>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</si>
  <si>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</si>
  <si>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</si>
  <si>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</si>
  <si>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</si>
  <si>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</si>
  <si>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</si>
  <si>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</si>
  <si>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</si>
  <si>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</si>
  <si>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</si>
  <si>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</si>
  <si>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</si>
  <si>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</si>
  <si>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</si>
  <si>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</si>
  <si>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</si>
  <si>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</si>
  <si>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</si>
  <si>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</si>
  <si>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</si>
  <si>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</si>
  <si>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</si>
  <si>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</si>
  <si>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</si>
  <si>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</si>
  <si>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</si>
  <si>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</si>
  <si>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</si>
  <si>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</si>
  <si>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</si>
  <si>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</si>
  <si>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</si>
  <si>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</si>
  <si>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</si>
  <si>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</si>
  <si>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</si>
  <si>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</si>
  <si>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</si>
  <si>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</si>
  <si>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</si>
  <si>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</si>
  <si>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</si>
  <si>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</si>
  <si>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</si>
  <si>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</si>
  <si>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</si>
  <si>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</si>
  <si>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</si>
  <si>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</si>
  <si>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</si>
  <si>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</si>
  <si>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</si>
  <si>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</si>
  <si>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</si>
  <si>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</si>
  <si>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</si>
  <si>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</si>
  <si>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</si>
  <si>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</si>
  <si>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</si>
  <si>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</si>
  <si>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</si>
  <si>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</si>
  <si>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</si>
  <si>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</si>
  <si>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</si>
  <si>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</si>
  <si>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</si>
  <si>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</si>
  <si>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</si>
  <si>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</si>
  <si>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</si>
  <si>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</si>
  <si>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</si>
  <si>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</si>
  <si>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</si>
  <si>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</si>
  <si>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</si>
  <si>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</si>
  <si>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</si>
  <si>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</si>
  <si>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</si>
  <si>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</si>
  <si>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</si>
  <si>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</si>
  <si>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</si>
  <si>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</si>
  <si>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</si>
  <si>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</si>
  <si>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</si>
  <si>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</si>
  <si>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</si>
  <si>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</si>
  <si>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</si>
  <si>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</si>
  <si>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</si>
  <si>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</si>
  <si>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</si>
  <si>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</si>
  <si>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</si>
  <si>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</si>
  <si>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</si>
  <si>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</si>
  <si>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</si>
  <si>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</si>
  <si>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</si>
  <si>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</si>
  <si>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</si>
  <si>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</si>
  <si>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</si>
  <si>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</si>
  <si>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</si>
  <si>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</si>
  <si>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</si>
  <si>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</si>
  <si>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</si>
  <si>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</si>
  <si>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</si>
  <si>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</si>
  <si>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</si>
  <si>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</si>
  <si>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</si>
  <si>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</si>
  <si>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</si>
  <si>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</si>
  <si>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</si>
  <si>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</si>
  <si>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</si>
  <si>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</si>
  <si>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</si>
  <si>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</si>
  <si>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</si>
  <si>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</si>
  <si>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</si>
  <si>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</si>
  <si>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</si>
  <si>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</si>
  <si>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</si>
  <si>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</si>
  <si>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</si>
  <si>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</si>
  <si>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</si>
  <si>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</si>
  <si>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</si>
  <si>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</si>
  <si>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</si>
  <si>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</si>
  <si>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</si>
  <si>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</si>
  <si>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</si>
  <si>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</si>
  <si>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</si>
  <si>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</si>
  <si>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</si>
  <si>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</si>
  <si>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</si>
  <si>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</si>
  <si>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</si>
  <si>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</si>
  <si>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</si>
  <si>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</si>
  <si>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</si>
  <si>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</si>
  <si>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</si>
  <si>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</si>
  <si>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</si>
  <si>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</si>
  <si>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</si>
  <si>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</si>
  <si>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</si>
  <si>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</si>
  <si>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</si>
  <si>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</si>
  <si>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</si>
  <si>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</si>
  <si>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</si>
  <si>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</si>
  <si>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</si>
  <si>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</si>
  <si>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</si>
  <si>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</si>
  <si>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</si>
  <si>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</si>
  <si>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</si>
  <si>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</si>
  <si>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</si>
  <si>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</si>
  <si>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</si>
  <si>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</si>
  <si>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</si>
  <si>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</si>
  <si>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</si>
  <si>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</si>
  <si>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</si>
  <si>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</si>
  <si>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</si>
  <si>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</si>
  <si>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</si>
  <si>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</si>
  <si>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</si>
  <si>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</si>
  <si>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</si>
  <si>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</si>
  <si>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</si>
  <si>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</si>
  <si>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</si>
  <si>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</si>
  <si>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</si>
  <si>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</si>
  <si>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</si>
  <si>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</si>
  <si>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</si>
  <si>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</si>
  <si>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</si>
  <si>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</si>
  <si>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</si>
  <si>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</si>
  <si>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</si>
  <si>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</si>
  <si>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</si>
  <si>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</si>
  <si>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</si>
  <si>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</si>
  <si>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</si>
  <si>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</si>
  <si>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</si>
  <si>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</si>
  <si>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</si>
  <si>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</si>
  <si>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</si>
  <si>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</si>
  <si>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</si>
  <si>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</si>
  <si>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</si>
  <si>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</si>
  <si>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</si>
  <si>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</si>
  <si>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</si>
  <si>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</si>
  <si>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</si>
  <si>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</si>
  <si>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</si>
  <si>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</si>
  <si>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</si>
  <si>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</si>
  <si>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</si>
  <si>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</si>
  <si>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</si>
  <si>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</si>
  <si>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</si>
  <si>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</si>
  <si>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</si>
  <si>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</si>
  <si>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</si>
  <si>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</si>
  <si>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</si>
  <si>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</si>
  <si>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</si>
  <si>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</si>
  <si>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</si>
  <si>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</si>
  <si>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</si>
  <si>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</si>
  <si>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</si>
  <si>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</si>
  <si>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</si>
  <si>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</si>
  <si>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</si>
  <si>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</si>
  <si>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</si>
  <si>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</si>
  <si>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</si>
  <si>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</si>
  <si>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</si>
  <si>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</si>
  <si>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</si>
  <si>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</si>
  <si>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</si>
  <si>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</si>
  <si>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</si>
  <si>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</si>
  <si>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</si>
  <si>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</si>
  <si>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</si>
  <si>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</si>
  <si>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</si>
  <si>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</si>
  <si>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</si>
  <si>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</si>
  <si>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</si>
  <si>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</si>
  <si>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</si>
  <si>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</si>
  <si>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</si>
  <si>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</si>
  <si>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</si>
  <si>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</si>
  <si>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</si>
  <si>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</si>
  <si>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</si>
  <si>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</si>
  <si>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</si>
  <si>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</si>
  <si>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</si>
  <si>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</si>
  <si>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</si>
  <si>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</si>
  <si>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</si>
  <si>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</si>
  <si>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</si>
  <si>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</si>
  <si>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</si>
  <si>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</si>
  <si>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</si>
  <si>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</si>
  <si>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</si>
  <si>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</si>
  <si>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</si>
  <si>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</si>
  <si>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</si>
  <si>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</si>
  <si>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</si>
  <si>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</si>
  <si>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</si>
  <si>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</si>
  <si>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</si>
  <si>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</si>
  <si>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</si>
  <si>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</si>
  <si>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</si>
  <si>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</si>
  <si>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</si>
  <si>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</si>
  <si>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</si>
  <si>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</si>
  <si>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</si>
  <si>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</si>
  <si>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</si>
  <si>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</si>
  <si>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</si>
  <si>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</si>
  <si>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</si>
  <si>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</si>
  <si>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</si>
  <si>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</si>
  <si>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</si>
  <si>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</si>
  <si>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</si>
  <si>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</si>
  <si>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</si>
  <si>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</si>
  <si>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</si>
  <si>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</si>
  <si>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</si>
  <si>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</si>
  <si>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</si>
  <si>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</si>
  <si>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</si>
  <si>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</si>
  <si>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</si>
  <si>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</si>
  <si>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</si>
  <si>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</si>
  <si>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</si>
  <si>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</si>
  <si>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</si>
  <si>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</si>
  <si>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</si>
  <si>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</si>
  <si>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</si>
  <si>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</si>
  <si>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</si>
  <si>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</si>
  <si>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</si>
  <si>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</si>
  <si>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</si>
  <si>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</si>
  <si>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</si>
  <si>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</si>
  <si>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</si>
  <si>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</si>
  <si>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</si>
  <si>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</si>
  <si>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</si>
  <si>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</si>
  <si>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</si>
  <si>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</si>
  <si>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</si>
  <si>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</si>
  <si>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</si>
  <si>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</si>
  <si>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</si>
  <si>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</si>
  <si>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</si>
  <si>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</si>
  <si>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</si>
  <si>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</si>
  <si>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</si>
  <si>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</si>
  <si>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</si>
  <si>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</si>
  <si>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</si>
  <si>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</si>
  <si>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</si>
  <si>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</si>
  <si>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</si>
  <si>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</si>
  <si>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</si>
  <si>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</si>
  <si>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</si>
  <si>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</si>
  <si>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</si>
  <si>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</si>
  <si>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</si>
  <si>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</si>
  <si>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</si>
  <si>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</si>
  <si>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</si>
  <si>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</si>
  <si>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</si>
  <si>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</si>
  <si>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</si>
  <si>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</si>
  <si>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</si>
  <si>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</si>
  <si>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</si>
  <si>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</si>
  <si>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</si>
  <si>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</si>
  <si>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</si>
  <si>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</si>
  <si>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</si>
  <si>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</si>
  <si>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</si>
  <si>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</si>
  <si>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</si>
  <si>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</si>
  <si>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</si>
  <si>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</si>
  <si>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</si>
  <si>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</si>
  <si>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</si>
  <si>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</si>
  <si>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</si>
  <si>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</si>
  <si>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</si>
  <si>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</si>
  <si>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</si>
  <si>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</si>
  <si>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</si>
  <si>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</si>
  <si>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</si>
  <si>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</si>
  <si>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</si>
  <si>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</si>
  <si>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</si>
  <si>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</si>
  <si>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</si>
  <si>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</si>
  <si>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</si>
  <si>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</si>
  <si>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</si>
  <si>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</si>
  <si>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</si>
  <si>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</si>
  <si>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</si>
  <si>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</si>
  <si>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</si>
  <si>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</si>
  <si>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</si>
  <si>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</si>
  <si>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</si>
  <si>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</si>
  <si>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</si>
  <si>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</si>
  <si>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</si>
  <si>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</si>
  <si>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</si>
  <si>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</si>
  <si>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</si>
  <si>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</si>
  <si>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</si>
  <si>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</si>
  <si>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</si>
  <si>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</si>
  <si>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</si>
  <si>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</si>
  <si>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</si>
  <si>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</si>
  <si>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</si>
  <si>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</si>
  <si>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</si>
  <si>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</si>
  <si>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</si>
  <si>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</si>
  <si>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</si>
  <si>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</si>
  <si>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</si>
  <si>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</si>
  <si>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</si>
  <si>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</si>
  <si>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</si>
  <si>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</si>
  <si>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</si>
  <si>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</si>
  <si>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</si>
  <si>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</si>
  <si>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</si>
  <si>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</si>
  <si>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</si>
  <si>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</si>
  <si>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</si>
  <si>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</si>
  <si>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</si>
  <si>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</si>
  <si>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</si>
  <si>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</si>
  <si>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</si>
  <si>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</si>
  <si>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</si>
  <si>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</si>
  <si>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</si>
  <si>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</si>
  <si>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</si>
  <si>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</si>
  <si>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</si>
  <si>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</si>
  <si>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</si>
  <si>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</si>
  <si>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</si>
  <si>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</si>
  <si>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</si>
  <si>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</si>
  <si>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</si>
  <si>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</si>
  <si>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</si>
  <si>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</si>
  <si>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</si>
  <si>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</si>
  <si>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</si>
  <si>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</si>
  <si>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</si>
  <si>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</si>
  <si>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</si>
  <si>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</si>
  <si>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</si>
  <si>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</si>
  <si>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</si>
  <si>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</si>
  <si>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</si>
  <si>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</si>
  <si>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</si>
  <si>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</si>
  <si>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</si>
  <si>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</si>
  <si>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</si>
  <si>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</si>
  <si>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</si>
  <si>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</si>
  <si>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</si>
  <si>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</si>
  <si>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</si>
  <si>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</si>
  <si>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</si>
  <si>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</si>
  <si>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</si>
  <si>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</si>
  <si>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</si>
  <si>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</si>
  <si>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</si>
  <si>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</si>
  <si>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</si>
  <si>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</si>
  <si>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</si>
  <si>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</si>
  <si>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</si>
  <si>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</si>
  <si>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</si>
  <si>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</si>
  <si>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</si>
  <si>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</si>
  <si>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</si>
  <si>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</si>
  <si>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</si>
  <si>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</si>
  <si>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</si>
  <si>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</si>
  <si>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</si>
  <si>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</si>
  <si>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</si>
  <si>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</si>
  <si>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</si>
  <si>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</si>
  <si>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</si>
  <si>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</si>
  <si>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</si>
  <si>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</si>
  <si>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</si>
  <si>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</si>
  <si>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</si>
  <si>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</si>
  <si>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</si>
  <si>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</si>
  <si>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</si>
  <si>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</si>
  <si>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</si>
  <si>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</si>
  <si>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</si>
  <si>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</si>
  <si>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</si>
  <si>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</si>
  <si>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</si>
  <si>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</si>
  <si>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</si>
  <si>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</si>
  <si>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</si>
  <si>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</si>
  <si>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</si>
  <si>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</si>
  <si>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</si>
  <si>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</si>
  <si>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</si>
  <si>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</si>
  <si>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</si>
  <si>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</si>
  <si>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</si>
  <si>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</si>
  <si>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</si>
  <si>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</si>
  <si>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</si>
  <si>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</si>
  <si>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</si>
  <si>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</si>
  <si>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</si>
  <si>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</si>
  <si>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</si>
  <si>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</si>
  <si>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</si>
  <si>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</si>
  <si>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</si>
  <si>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</si>
  <si>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</si>
  <si>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</si>
  <si>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</si>
  <si>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</si>
  <si>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</si>
  <si>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</si>
  <si>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</si>
  <si>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</si>
  <si>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</si>
  <si>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</si>
  <si>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</si>
  <si>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</si>
  <si>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</si>
  <si>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</si>
  <si>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</si>
  <si>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</si>
  <si>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</si>
  <si>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</si>
  <si>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</si>
  <si>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</si>
  <si>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</si>
  <si>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</si>
  <si>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</si>
  <si>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</si>
  <si>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</si>
  <si>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</si>
  <si>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</si>
  <si>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</si>
  <si>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</si>
  <si>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</si>
  <si>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</si>
  <si>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</si>
  <si>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</si>
  <si>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</si>
  <si>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</si>
  <si>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</si>
  <si>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</si>
  <si>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</si>
  <si>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</si>
  <si>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</si>
  <si>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</si>
  <si>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</si>
  <si>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</si>
  <si>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</si>
  <si>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</si>
  <si>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</si>
  <si>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</si>
  <si>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</si>
  <si>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</si>
  <si>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</si>
  <si>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</si>
  <si>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</si>
  <si>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</si>
  <si>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</si>
  <si>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</si>
  <si>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</si>
  <si>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</si>
  <si>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</si>
  <si>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</si>
  <si>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</si>
  <si>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</si>
  <si>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</si>
  <si>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</si>
  <si>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</si>
  <si>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</si>
  <si>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</si>
  <si>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</si>
  <si>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</si>
  <si>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</si>
  <si>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</si>
  <si>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</si>
  <si>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</si>
  <si>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</si>
  <si>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</si>
  <si>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</si>
  <si>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</si>
  <si>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</si>
  <si>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</si>
  <si>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</si>
  <si>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</si>
  <si>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</si>
  <si>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</si>
  <si>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</si>
  <si>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</si>
  <si>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</si>
  <si>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</si>
  <si>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</si>
  <si>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</si>
  <si>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</si>
  <si>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</si>
  <si>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</si>
  <si>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</si>
  <si>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</si>
  <si>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</si>
  <si>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</si>
  <si>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</si>
  <si>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</si>
  <si>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</si>
  <si>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</si>
  <si>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</si>
  <si>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</si>
  <si>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</si>
  <si>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</si>
  <si>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</si>
  <si>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</si>
  <si>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</si>
  <si>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</si>
  <si>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</si>
  <si>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</si>
  <si>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</si>
  <si>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</si>
  <si>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</si>
  <si>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</si>
  <si>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</si>
  <si>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</si>
  <si>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</si>
  <si>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</si>
  <si>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</si>
  <si>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</si>
  <si>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</si>
  <si>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</si>
  <si>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</si>
  <si>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</si>
  <si>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</si>
  <si>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</si>
  <si>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</si>
  <si>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</si>
  <si>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</si>
  <si>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</si>
  <si>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</si>
  <si>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</si>
  <si>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</si>
  <si>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</si>
  <si>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</si>
  <si>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</si>
  <si>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</si>
  <si>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</si>
  <si>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</si>
  <si>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</si>
  <si>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</si>
  <si>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</si>
  <si>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</si>
  <si>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</si>
  <si>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</si>
  <si>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</si>
  <si>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</si>
  <si>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</si>
  <si>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</si>
  <si>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</si>
  <si>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</si>
  <si>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</si>
  <si>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</si>
  <si>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</si>
  <si>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</si>
  <si>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</si>
  <si>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</si>
  <si>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</si>
  <si>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</si>
  <si>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</si>
  <si>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</si>
  <si>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</si>
  <si>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</si>
  <si>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</si>
  <si>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</si>
  <si>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</si>
  <si>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</si>
  <si>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</si>
  <si>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</si>
  <si>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</si>
  <si>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</si>
  <si>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</si>
  <si>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</si>
  <si>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</si>
  <si>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</si>
  <si>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</si>
  <si>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</si>
  <si>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</si>
  <si>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</si>
  <si>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</si>
  <si>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</si>
  <si>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</si>
  <si>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</si>
  <si>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</si>
  <si>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</si>
  <si>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</si>
  <si>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</si>
  <si>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</si>
  <si>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</si>
  <si>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</si>
  <si>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</si>
  <si>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</si>
  <si>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</si>
  <si>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</si>
  <si>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</si>
  <si>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</si>
  <si>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</si>
  <si>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</si>
  <si>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</si>
  <si>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</si>
  <si>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</si>
  <si>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</si>
  <si>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</si>
  <si>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</si>
  <si>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</si>
  <si>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</si>
  <si>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</si>
  <si>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</si>
  <si>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</si>
  <si>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</si>
  <si>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</si>
  <si>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</si>
  <si>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</si>
  <si>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</si>
  <si>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</si>
  <si>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</si>
  <si>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</si>
  <si>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</si>
  <si>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</si>
  <si>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</si>
  <si>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</si>
  <si>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</si>
  <si>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</si>
  <si>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</si>
  <si>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</si>
  <si>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</si>
  <si>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</si>
  <si>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</si>
  <si>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</si>
  <si>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</si>
  <si>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</si>
  <si>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</si>
  <si>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</si>
  <si>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</si>
  <si>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</si>
  <si>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</si>
  <si>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</si>
  <si>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</si>
  <si>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</si>
  <si>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</si>
  <si>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</si>
  <si>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</si>
  <si>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</si>
  <si>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</si>
  <si>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</si>
  <si>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</si>
  <si>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</si>
  <si>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</si>
  <si>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</si>
  <si>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</si>
  <si>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</si>
  <si>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</si>
  <si>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</si>
  <si>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</si>
  <si>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</si>
  <si>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</si>
  <si>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</si>
  <si>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</si>
  <si>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</si>
  <si>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</si>
  <si>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</si>
  <si>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</si>
  <si>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</si>
  <si>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</si>
  <si>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</si>
  <si>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</si>
  <si>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</si>
  <si>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</si>
  <si>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</si>
  <si>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</si>
  <si>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</si>
  <si>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</si>
  <si>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</si>
  <si>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</si>
  <si>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</si>
  <si>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</si>
  <si>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</si>
  <si>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</si>
  <si>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</si>
  <si>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</si>
  <si>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</si>
  <si>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</si>
  <si>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</si>
  <si>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</si>
  <si>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</si>
  <si>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</si>
  <si>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</si>
  <si>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</si>
  <si>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</si>
  <si>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</si>
  <si>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</si>
  <si>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</si>
  <si>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</si>
  <si>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</si>
  <si>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</si>
  <si>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</si>
  <si>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</si>
  <si>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</si>
  <si>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</si>
  <si>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</si>
  <si>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</si>
  <si>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</si>
  <si>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</si>
  <si>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</si>
  <si>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</si>
  <si>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</si>
  <si>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</si>
  <si>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</si>
  <si>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</si>
  <si>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</si>
  <si>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</si>
  <si>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</si>
  <si>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</si>
  <si>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</si>
  <si>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</si>
  <si>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</si>
  <si>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</si>
  <si>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</si>
  <si>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</si>
  <si>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</si>
  <si>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</si>
  <si>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</si>
  <si>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</si>
  <si>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</si>
  <si>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</si>
  <si>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</si>
  <si>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</si>
  <si>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</si>
  <si>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</si>
  <si>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</si>
  <si>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</si>
  <si>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</si>
  <si>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</si>
  <si>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</si>
  <si>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</si>
  <si>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</si>
  <si>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</si>
  <si>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</si>
  <si>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</si>
  <si>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</si>
  <si>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</si>
  <si>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</si>
  <si>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</si>
  <si>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</si>
  <si>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</si>
  <si>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</si>
  <si>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</si>
  <si>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</si>
  <si>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</si>
  <si>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</si>
  <si>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</si>
  <si>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</si>
  <si>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</si>
  <si>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</si>
  <si>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</si>
  <si>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</si>
  <si>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</si>
  <si>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</si>
  <si>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</si>
  <si>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</si>
  <si>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</si>
  <si>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</si>
  <si>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</si>
  <si>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</si>
  <si>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</si>
  <si>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</si>
  <si>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</si>
  <si>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</si>
  <si>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</si>
  <si>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</si>
  <si>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</si>
  <si>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</si>
  <si>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</si>
  <si>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</si>
  <si>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</si>
  <si>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</si>
  <si>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</si>
  <si>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</si>
  <si>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</si>
  <si>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</si>
  <si>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</si>
  <si>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</si>
  <si>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</si>
  <si>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</si>
  <si>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</si>
  <si>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</si>
  <si>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</si>
  <si>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</si>
  <si>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</si>
  <si>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</si>
  <si>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</si>
  <si>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</si>
  <si>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</si>
  <si>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</si>
  <si>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</si>
  <si>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</si>
  <si>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</si>
  <si>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</si>
  <si>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</si>
  <si>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</si>
  <si>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</si>
  <si>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</si>
  <si>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</si>
  <si>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</si>
  <si>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</si>
  <si>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</si>
  <si>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</si>
  <si>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</si>
  <si>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</si>
  <si>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</si>
  <si>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</si>
  <si>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</si>
  <si>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</si>
  <si>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</si>
  <si>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</si>
  <si>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</si>
  <si>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</si>
  <si>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</si>
  <si>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</si>
  <si>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</si>
  <si>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</si>
  <si>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</si>
  <si>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</si>
  <si>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</si>
  <si>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</si>
  <si>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</si>
  <si>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</si>
  <si>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</si>
  <si>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</si>
  <si>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</si>
  <si>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</si>
  <si>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</si>
  <si>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</si>
  <si>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</si>
  <si>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</si>
  <si>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</si>
  <si>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</si>
  <si>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</si>
  <si>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</si>
  <si>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</si>
  <si>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</si>
  <si>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</si>
  <si>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</si>
  <si>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</si>
  <si>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</si>
  <si>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</si>
  <si>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</si>
  <si>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</si>
  <si>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</si>
  <si>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</si>
  <si>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</si>
  <si>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</si>
  <si>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</si>
  <si>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</si>
  <si>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</si>
  <si>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</si>
  <si>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</si>
  <si>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</si>
  <si>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</si>
  <si>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</si>
  <si>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</si>
  <si>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</si>
  <si>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</si>
  <si>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</si>
  <si>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</si>
  <si>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</si>
  <si>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</si>
  <si>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</si>
  <si>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</si>
  <si>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</si>
  <si>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</si>
  <si>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</si>
  <si>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</si>
  <si>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</si>
  <si>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</si>
  <si>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</si>
  <si>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</si>
  <si>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</si>
  <si>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</si>
  <si>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</si>
  <si>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</si>
  <si>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</si>
  <si>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</si>
  <si>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</si>
  <si>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</si>
  <si>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</si>
  <si>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</si>
  <si>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</si>
  <si>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</si>
  <si>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</si>
  <si>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</si>
  <si>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</si>
  <si>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</si>
  <si>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</si>
  <si>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</si>
  <si>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</si>
  <si>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</si>
  <si>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</si>
  <si>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</si>
  <si>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</si>
  <si>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</si>
  <si>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</si>
  <si>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</si>
  <si>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</si>
  <si>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</si>
  <si>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</si>
  <si>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</si>
  <si>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</si>
  <si>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</si>
  <si>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</si>
  <si>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</si>
  <si>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</si>
  <si>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</si>
  <si>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</si>
  <si>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</si>
  <si>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</si>
  <si>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</si>
  <si>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</si>
  <si>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</si>
  <si>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</si>
  <si>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</si>
  <si>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</si>
  <si>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</si>
  <si>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</si>
  <si>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</si>
  <si>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</si>
  <si>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</si>
  <si>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</si>
  <si>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</si>
  <si>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</si>
  <si>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</si>
  <si>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</si>
  <si>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</si>
  <si>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</si>
  <si>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</si>
  <si>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</si>
  <si>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</si>
  <si>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</si>
  <si>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</si>
  <si>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</si>
  <si>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</si>
  <si>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</si>
  <si>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</si>
  <si>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</si>
  <si>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</si>
  <si>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</si>
  <si>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</si>
  <si>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</si>
  <si>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</si>
  <si>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</si>
  <si>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</si>
  <si>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</si>
  <si>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</si>
  <si>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</si>
  <si>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</si>
  <si>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</si>
  <si>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</si>
  <si>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</si>
  <si>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</si>
  <si>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</si>
  <si>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</si>
  <si>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</si>
  <si>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</si>
  <si>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</si>
  <si>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</si>
  <si>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</si>
  <si>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</si>
  <si>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</si>
  <si>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</si>
  <si>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</si>
  <si>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</si>
  <si>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</si>
  <si>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</si>
  <si>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</si>
  <si>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</si>
  <si>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</si>
  <si>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</si>
  <si>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</si>
  <si>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</si>
  <si>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</si>
  <si>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</si>
  <si>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</si>
  <si>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</si>
  <si>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</si>
  <si>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</si>
  <si>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</si>
  <si>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</si>
  <si>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</si>
  <si>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</si>
  <si>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</si>
  <si>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</si>
  <si>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</si>
  <si>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</si>
  <si>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</si>
  <si>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</si>
  <si>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</si>
  <si>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</si>
  <si>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</si>
  <si>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</si>
  <si>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</si>
  <si>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</si>
  <si>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</si>
  <si>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</si>
  <si>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</si>
  <si>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</si>
  <si>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</si>
  <si>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</si>
  <si>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</si>
  <si>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</si>
  <si>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</si>
  <si>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</si>
  <si>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</si>
  <si>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</si>
  <si>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</si>
  <si>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</si>
  <si>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</si>
  <si>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</si>
  <si>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</si>
  <si>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</si>
  <si>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</si>
  <si>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</si>
  <si>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</si>
  <si>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</si>
  <si>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</si>
  <si>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</si>
  <si>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</si>
  <si>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</si>
  <si>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</si>
  <si>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</si>
  <si>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</si>
  <si>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</si>
  <si>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</si>
  <si>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</si>
  <si>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</si>
  <si>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</si>
  <si>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</si>
  <si>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</si>
  <si>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</si>
  <si>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</si>
  <si>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</si>
  <si>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</si>
  <si>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</si>
  <si>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</si>
  <si>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</si>
  <si>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</si>
  <si>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</si>
  <si>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</si>
  <si>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</si>
  <si>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</si>
  <si>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</si>
  <si>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</si>
  <si>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</si>
  <si>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</si>
  <si>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</si>
  <si>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</si>
  <si>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</si>
  <si>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</si>
  <si>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</si>
  <si>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</si>
  <si>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</si>
  <si>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</si>
  <si>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</si>
  <si>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</si>
  <si>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</si>
  <si>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</si>
  <si>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</si>
  <si>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</si>
  <si>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</si>
  <si>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</si>
  <si>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</si>
  <si>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</si>
  <si>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</si>
  <si>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</si>
  <si>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</si>
  <si>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</si>
  <si>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</si>
  <si>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</si>
  <si>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</si>
  <si>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</si>
  <si>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</si>
  <si>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</si>
  <si>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</si>
  <si>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</si>
  <si>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</si>
  <si>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</si>
  <si>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</si>
  <si>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</si>
  <si>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</si>
  <si>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</si>
  <si>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</si>
  <si>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</si>
  <si>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</si>
  <si>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</si>
  <si>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</si>
  <si>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</si>
  <si>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</si>
  <si>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</si>
  <si>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</si>
  <si>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</si>
  <si>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</si>
  <si>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</si>
  <si>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</si>
  <si>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</si>
  <si>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</si>
  <si>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</si>
  <si>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</si>
  <si>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</si>
  <si>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</si>
  <si>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</si>
  <si>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</si>
  <si>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</si>
  <si>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</si>
  <si>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</si>
  <si>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</si>
  <si>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</si>
  <si>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</si>
  <si>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</si>
  <si>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</si>
  <si>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</si>
  <si>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</si>
  <si>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</si>
  <si>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</si>
  <si>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</si>
  <si>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</si>
  <si>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</si>
  <si>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</si>
  <si>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</si>
  <si>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</si>
  <si>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</si>
  <si>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</si>
  <si>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</si>
  <si>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</si>
  <si>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</si>
  <si>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</si>
  <si>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</si>
  <si>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</si>
  <si>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</si>
  <si>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</si>
  <si>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</si>
  <si>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</si>
  <si>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</si>
  <si>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</si>
  <si>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</si>
  <si>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</si>
  <si>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</si>
  <si>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</si>
  <si>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</si>
  <si>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</si>
  <si>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</si>
  <si>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</si>
  <si>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</si>
  <si>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</si>
  <si>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</si>
  <si>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</si>
  <si>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</si>
  <si>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</si>
  <si>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</si>
  <si>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</si>
  <si>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</si>
  <si>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</si>
  <si>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</si>
  <si>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</si>
  <si>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</si>
  <si>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</si>
  <si>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</si>
  <si>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</si>
  <si>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</si>
  <si>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</si>
  <si>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</si>
  <si>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</si>
  <si>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</si>
  <si>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</si>
  <si>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</si>
  <si>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</si>
  <si>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</si>
  <si>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</si>
  <si>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</si>
  <si>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</si>
  <si>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</si>
  <si>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</si>
  <si>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</si>
  <si>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</si>
  <si>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</si>
  <si>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</si>
  <si>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</si>
  <si>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</si>
  <si>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</si>
  <si>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</si>
  <si>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</si>
  <si>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</si>
  <si>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</si>
  <si>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</si>
  <si>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</si>
  <si>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</si>
  <si>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</si>
  <si>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</si>
  <si>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</si>
  <si>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</si>
  <si>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</si>
  <si>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</si>
  <si>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</si>
  <si>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</si>
  <si>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</si>
  <si>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</si>
  <si>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</si>
  <si>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</si>
  <si>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</si>
  <si>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</si>
  <si>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</si>
  <si>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</si>
  <si>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</si>
  <si>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</si>
  <si>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</si>
  <si>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</si>
  <si>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</si>
  <si>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</si>
  <si>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</si>
  <si>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</si>
  <si>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</si>
  <si>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</si>
  <si>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</si>
  <si>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</si>
  <si>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</si>
  <si>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</si>
  <si>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</si>
  <si>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</si>
  <si>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</si>
  <si>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</si>
  <si>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</si>
  <si>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</si>
  <si>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</si>
  <si>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</si>
  <si>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</si>
  <si>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</si>
  <si>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</si>
  <si>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</si>
  <si>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</si>
  <si>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</si>
  <si>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</si>
  <si>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</si>
  <si>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</si>
  <si>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</si>
  <si>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</si>
  <si>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</si>
  <si>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</si>
  <si>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</si>
  <si>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</si>
  <si>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</si>
  <si>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</si>
  <si>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</si>
  <si>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</si>
  <si>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</si>
  <si>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</si>
  <si>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</si>
  <si>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</si>
  <si>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</si>
  <si>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</si>
  <si>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</si>
  <si>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</si>
  <si>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</si>
  <si>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</si>
  <si>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</si>
  <si>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</si>
  <si>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</si>
  <si>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</si>
  <si>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</si>
  <si>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</si>
  <si>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</si>
  <si>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</si>
  <si>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</si>
  <si>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</si>
  <si>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</si>
  <si>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</si>
  <si>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</si>
  <si>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</si>
  <si>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</si>
  <si>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</si>
  <si>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</si>
  <si>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</si>
  <si>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</si>
  <si>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</si>
  <si>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</si>
  <si>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</si>
  <si>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</si>
  <si>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</si>
  <si>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</si>
  <si>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</si>
  <si>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</si>
  <si>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</si>
  <si>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</si>
  <si>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</si>
  <si>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</si>
  <si>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</si>
  <si>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</si>
  <si>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</si>
  <si>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</si>
  <si>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</si>
  <si>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</si>
  <si>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</si>
  <si>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</si>
  <si>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</si>
  <si>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</si>
  <si>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</si>
  <si>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</si>
  <si>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</si>
  <si>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</si>
  <si>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</si>
  <si>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</si>
  <si>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</si>
  <si>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</si>
  <si>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</si>
  <si>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</si>
  <si>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</si>
  <si>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</si>
  <si>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</si>
  <si>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</si>
  <si>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</si>
  <si>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</si>
  <si>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</si>
  <si>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</si>
  <si>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</si>
  <si>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</si>
  <si>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</si>
  <si>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</si>
  <si>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</si>
  <si>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</si>
  <si>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</si>
  <si>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</si>
  <si>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</si>
  <si>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</si>
  <si>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</si>
  <si>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</si>
  <si>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</si>
  <si>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</si>
  <si>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</si>
  <si>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</si>
  <si>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</si>
  <si>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</si>
  <si>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</si>
  <si>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</si>
  <si>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</si>
  <si>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</si>
  <si>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</si>
  <si>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</si>
  <si>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</si>
  <si>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</si>
  <si>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</si>
  <si>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</si>
  <si>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</si>
  <si>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</si>
  <si>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</si>
  <si>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</si>
  <si>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</si>
  <si>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</si>
  <si>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</si>
  <si>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</si>
  <si>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</si>
  <si>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</si>
  <si>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</si>
  <si>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</si>
  <si>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</si>
  <si>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</si>
  <si>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</si>
  <si>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</si>
  <si>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</si>
  <si>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</si>
  <si>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</si>
  <si>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</si>
  <si>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</si>
  <si>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</si>
  <si>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</si>
  <si>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</si>
  <si>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</si>
  <si>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</si>
  <si>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</si>
  <si>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</si>
  <si>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</si>
  <si>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</si>
  <si>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</si>
  <si>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</si>
  <si>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</si>
  <si>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</si>
  <si>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</si>
  <si>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</si>
  <si>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</si>
  <si>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</si>
  <si>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</si>
  <si>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</si>
  <si>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</si>
  <si>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</si>
  <si>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</si>
  <si>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</si>
  <si>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</si>
  <si>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</si>
  <si>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</si>
  <si>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</si>
  <si>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</si>
  <si>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</si>
  <si>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</si>
  <si>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</si>
  <si>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</si>
  <si>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</si>
  <si>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</si>
  <si>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</si>
  <si>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</si>
  <si>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</si>
  <si>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</si>
  <si>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</si>
  <si>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</si>
  <si>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</si>
  <si>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</si>
  <si>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</si>
  <si>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</si>
  <si>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</si>
  <si>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</si>
  <si>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</si>
  <si>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</si>
  <si>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</si>
  <si>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</si>
  <si>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</si>
  <si>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</si>
  <si>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</si>
  <si>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</si>
  <si>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</si>
  <si>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</si>
  <si>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</si>
  <si>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</si>
  <si>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</si>
  <si>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</si>
  <si>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</si>
  <si>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</si>
  <si>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</si>
  <si>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</si>
  <si>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</si>
  <si>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</si>
  <si>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</si>
  <si>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</si>
  <si>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</si>
  <si>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</si>
  <si>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</si>
  <si>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</si>
  <si>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</si>
  <si>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</si>
  <si>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</si>
  <si>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</si>
  <si>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</si>
  <si>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</si>
  <si>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</si>
  <si>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</si>
  <si>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</si>
  <si>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</si>
  <si>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</si>
  <si>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</si>
  <si>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</si>
  <si>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</si>
  <si>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</si>
  <si>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</si>
  <si>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</si>
  <si>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</si>
  <si>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</si>
  <si>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</si>
  <si>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</si>
  <si>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</si>
  <si>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</si>
  <si>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</si>
  <si>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</si>
  <si>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</si>
  <si>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</si>
  <si>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</si>
  <si>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</si>
  <si>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</si>
  <si>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</si>
  <si>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</si>
  <si>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</si>
  <si>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</si>
  <si>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</si>
  <si>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</si>
  <si>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</si>
  <si>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</si>
  <si>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</si>
  <si>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</si>
  <si>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</si>
  <si>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</si>
  <si>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</si>
  <si>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</si>
  <si>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</si>
  <si>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</si>
  <si>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</si>
  <si>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</si>
  <si>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</si>
  <si>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</si>
  <si>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</si>
  <si>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</si>
  <si>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</si>
  <si>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</si>
  <si>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</si>
  <si>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</si>
  <si>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</si>
  <si>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</si>
  <si>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</si>
  <si>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</si>
  <si>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</si>
  <si>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</si>
  <si>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</si>
  <si>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</si>
  <si>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</si>
  <si>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</si>
  <si>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</si>
  <si>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</si>
  <si>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</si>
  <si>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</si>
  <si>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</si>
  <si>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</si>
  <si>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</si>
  <si>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</si>
  <si>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</si>
  <si>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</si>
  <si>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</si>
  <si>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</si>
  <si>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</si>
  <si>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</si>
  <si>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</si>
  <si>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</si>
  <si>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</si>
  <si>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</si>
  <si>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</si>
  <si>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</si>
  <si>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</si>
  <si>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</si>
  <si>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</si>
  <si>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</si>
  <si>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</si>
  <si>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</si>
  <si>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</si>
  <si>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</si>
  <si>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</si>
  <si>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</si>
  <si>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</si>
  <si>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</si>
  <si>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</si>
  <si>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</si>
  <si>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</si>
  <si>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</si>
  <si>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</si>
  <si>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</si>
  <si>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</si>
  <si>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</si>
  <si>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</si>
  <si>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</si>
  <si>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</si>
  <si>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</si>
  <si>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</si>
  <si>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</si>
  <si>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</si>
  <si>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</si>
  <si>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</si>
  <si>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</si>
  <si>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</si>
  <si>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</si>
  <si>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</si>
  <si>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</si>
  <si>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</si>
  <si>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</si>
  <si>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</si>
  <si>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</si>
  <si>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</si>
  <si>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</si>
  <si>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</si>
  <si>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</si>
  <si>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</si>
  <si>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</si>
  <si>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</si>
  <si>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</si>
  <si>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</si>
  <si>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</si>
  <si>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</si>
  <si>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</si>
  <si>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</si>
  <si>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</si>
  <si>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</si>
  <si>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</si>
  <si>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</si>
  <si>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</si>
  <si>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</si>
  <si>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</si>
  <si>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</si>
  <si>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</si>
  <si>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</si>
  <si>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</si>
  <si>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</si>
  <si>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</si>
  <si>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</si>
  <si>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</si>
  <si>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</si>
  <si>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</si>
  <si>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</si>
  <si>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</si>
  <si>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</si>
  <si>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</si>
  <si>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</si>
  <si>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</si>
  <si>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</si>
  <si>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</si>
  <si>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</si>
  <si>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</si>
  <si>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</si>
  <si>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</si>
  <si>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</si>
  <si>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</si>
  <si>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</si>
  <si>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</si>
  <si>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</si>
  <si>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</si>
  <si>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</si>
  <si>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</si>
  <si>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</si>
  <si>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</si>
  <si>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</si>
  <si>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</si>
  <si>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</si>
  <si>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</si>
  <si>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</si>
  <si>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</si>
  <si>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</si>
  <si>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</si>
  <si>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</si>
  <si>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</si>
  <si>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</si>
  <si>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</si>
  <si>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</si>
  <si>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</si>
  <si>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</si>
  <si>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</si>
  <si>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</si>
  <si>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</si>
  <si>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</si>
  <si>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</si>
  <si>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</si>
  <si>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</si>
  <si>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</si>
  <si>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</si>
  <si>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</si>
  <si>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</si>
  <si>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</si>
  <si>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</si>
  <si>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</si>
  <si>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</si>
  <si>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</si>
  <si>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</si>
  <si>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</si>
  <si>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</si>
  <si>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</si>
  <si>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</si>
  <si>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</si>
  <si>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</si>
  <si>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</si>
  <si>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</si>
  <si>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</si>
  <si>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</si>
  <si>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</si>
  <si>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</si>
  <si>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</si>
  <si>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</si>
  <si>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</si>
  <si>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</si>
  <si>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</si>
  <si>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</si>
  <si>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</si>
  <si>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</si>
  <si>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</si>
  <si>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</si>
  <si>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</si>
  <si>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</si>
  <si>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</si>
  <si>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</si>
  <si>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</si>
  <si>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</si>
  <si>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</si>
  <si>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</si>
  <si>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</si>
  <si>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</si>
  <si>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</si>
  <si>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</si>
  <si>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</si>
  <si>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</si>
  <si>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</si>
  <si>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</si>
  <si>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</si>
  <si>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</si>
  <si>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</si>
  <si>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</si>
  <si>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</si>
  <si>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</si>
  <si>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</si>
  <si>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</si>
  <si>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</si>
  <si>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</si>
  <si>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</si>
  <si>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</si>
  <si>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</si>
  <si>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</si>
  <si>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</si>
  <si>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</si>
  <si>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</si>
  <si>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</si>
  <si>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</si>
  <si>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</si>
  <si>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</si>
  <si>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</si>
  <si>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</si>
  <si>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</si>
  <si>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</si>
  <si>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</si>
  <si>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</si>
  <si>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</si>
  <si>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</si>
  <si>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</si>
  <si>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</si>
  <si>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</si>
  <si>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</si>
  <si>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</si>
  <si>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</si>
  <si>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</si>
  <si>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</si>
  <si>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</si>
  <si>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</si>
  <si>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</si>
  <si>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</si>
  <si>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</si>
  <si>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</si>
  <si>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</si>
  <si>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</si>
  <si>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</si>
  <si>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</si>
  <si>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</si>
  <si>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</si>
  <si>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</si>
  <si>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</si>
  <si>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</si>
  <si>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</si>
  <si>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</si>
  <si>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</si>
  <si>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</si>
  <si>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</si>
  <si>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</si>
  <si>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</si>
  <si>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</si>
  <si>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</si>
  <si>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</si>
  <si>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</si>
  <si>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</si>
  <si>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</si>
  <si>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</si>
  <si>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</si>
  <si>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</si>
  <si>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</si>
  <si>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</si>
  <si>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</si>
  <si>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</si>
  <si>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</si>
  <si>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</si>
  <si>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</si>
  <si>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</si>
  <si>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</si>
  <si>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</si>
  <si>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</si>
  <si>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</si>
  <si>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</si>
  <si>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</si>
  <si>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</si>
  <si>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</si>
  <si>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</si>
  <si>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</si>
  <si>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</si>
  <si>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</si>
  <si>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</si>
  <si>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</si>
  <si>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</si>
  <si>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</si>
  <si>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</si>
  <si>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</si>
  <si>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</si>
  <si>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</si>
  <si>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</si>
  <si>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</si>
  <si>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</si>
  <si>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</si>
  <si>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</si>
  <si>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</si>
  <si>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</si>
  <si>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</si>
  <si>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</si>
  <si>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</si>
  <si>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</si>
  <si>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</si>
  <si>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</si>
  <si>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</si>
  <si>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</si>
  <si>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</si>
  <si>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</si>
  <si>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</si>
  <si>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</si>
  <si>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</si>
  <si>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</si>
  <si>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</si>
  <si>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</si>
  <si>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</si>
  <si>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</si>
  <si>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</si>
  <si>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</si>
  <si>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</si>
  <si>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</si>
  <si>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</si>
  <si>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</si>
  <si>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</si>
  <si>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</si>
  <si>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</si>
  <si>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</si>
  <si>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</si>
  <si>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</si>
  <si>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</si>
  <si>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</si>
  <si>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</si>
  <si>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</si>
  <si>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</si>
  <si>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</si>
  <si>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</si>
  <si>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</si>
  <si>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</si>
  <si>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</si>
  <si>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</si>
  <si>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</si>
  <si>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</si>
  <si>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</si>
  <si>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</si>
  <si>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</si>
  <si>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</si>
  <si>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</si>
  <si>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</si>
  <si>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</si>
  <si>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</si>
  <si>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</si>
  <si>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</si>
  <si>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</si>
  <si>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</si>
  <si>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</si>
  <si>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</si>
  <si>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</si>
  <si>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</si>
  <si>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</si>
  <si>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</si>
  <si>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</si>
  <si>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</si>
  <si>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</si>
  <si>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</si>
  <si>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</si>
  <si>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</si>
  <si>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</si>
  <si>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</si>
  <si>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</si>
  <si>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</si>
  <si>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</si>
  <si>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</si>
  <si>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</si>
  <si>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</si>
  <si>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</si>
  <si>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</si>
  <si>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</si>
  <si>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</si>
  <si>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</si>
  <si>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</si>
  <si>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</si>
  <si>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</si>
  <si>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</si>
  <si>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</si>
  <si>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</si>
  <si>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</si>
  <si>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</si>
  <si>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</si>
  <si>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</si>
  <si>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</si>
  <si>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</si>
  <si>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</si>
  <si>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</si>
  <si>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</si>
  <si>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</si>
  <si>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</si>
  <si>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</si>
  <si>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</si>
  <si>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</si>
  <si>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</si>
  <si>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</si>
  <si>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</si>
  <si>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</si>
  <si>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</si>
  <si>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</si>
  <si>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</si>
  <si>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</si>
  <si>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</si>
  <si>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</si>
  <si>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</si>
  <si>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</si>
  <si>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</si>
  <si>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</si>
  <si>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</si>
  <si>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</si>
  <si>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</si>
  <si>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</si>
  <si>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</si>
  <si>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</si>
  <si>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</si>
  <si>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</si>
  <si>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</si>
  <si>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</si>
  <si>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</si>
  <si>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</si>
  <si>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</si>
  <si>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</si>
  <si>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</si>
  <si>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</si>
  <si>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</si>
  <si>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</si>
  <si>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</si>
  <si>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</si>
  <si>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</si>
  <si>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</si>
  <si>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</si>
  <si>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</si>
  <si>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</si>
  <si>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</si>
  <si>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</si>
  <si>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</si>
  <si>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</si>
  <si>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</si>
  <si>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</si>
  <si>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</si>
  <si>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</si>
  <si>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</si>
  <si>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</si>
  <si>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</si>
  <si>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</si>
  <si>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</si>
  <si>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</si>
  <si>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</si>
  <si>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</si>
  <si>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</si>
  <si>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</si>
  <si>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</si>
  <si>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</si>
  <si>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</si>
  <si>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</si>
  <si>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</si>
  <si>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</si>
  <si>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</si>
  <si>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</si>
  <si>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</si>
  <si>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</si>
  <si>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</si>
  <si>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</si>
  <si>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</si>
  <si>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</si>
  <si>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</si>
  <si>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</si>
  <si>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</si>
  <si>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</si>
  <si>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</si>
  <si>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</si>
  <si>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</si>
  <si>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</si>
  <si>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</si>
  <si>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</si>
  <si>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</si>
  <si>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</si>
  <si>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</si>
  <si>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</si>
  <si>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</si>
  <si>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</si>
  <si>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</si>
  <si>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</si>
  <si>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</si>
  <si>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</si>
  <si>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</si>
  <si>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</si>
  <si>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</si>
  <si>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</si>
  <si>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</si>
  <si>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</si>
  <si>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</si>
  <si>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</si>
  <si>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</si>
  <si>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</si>
  <si>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</si>
  <si>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</si>
  <si>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</si>
  <si>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</si>
  <si>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</si>
  <si>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</si>
  <si>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</si>
  <si>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</si>
  <si>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</si>
  <si>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</si>
  <si>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</si>
  <si>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</si>
  <si>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</si>
  <si>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</si>
  <si>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</si>
  <si>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</si>
  <si>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</si>
  <si>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</si>
  <si>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</si>
  <si>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</si>
  <si>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</si>
  <si>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</si>
  <si>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</si>
  <si>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</si>
  <si>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</si>
  <si>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</si>
  <si>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</si>
  <si>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</si>
  <si>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</si>
  <si>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</si>
  <si>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</si>
  <si>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</si>
  <si>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</si>
  <si>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</si>
  <si>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</si>
  <si>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</si>
  <si>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</si>
  <si>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</si>
  <si>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</si>
  <si>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</si>
  <si>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</si>
  <si>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</si>
  <si>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</si>
  <si>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</si>
  <si>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</si>
  <si>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</si>
  <si>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</si>
  <si>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</si>
  <si>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</si>
  <si>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</si>
  <si>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</si>
  <si>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</si>
  <si>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</si>
  <si>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</si>
  <si>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</si>
  <si>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</si>
  <si>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</si>
  <si>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</si>
  <si>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</si>
  <si>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</si>
  <si>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</si>
  <si>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</si>
  <si>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</si>
  <si>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</si>
  <si>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</si>
  <si>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</si>
  <si>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</si>
  <si>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</si>
  <si>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</si>
  <si>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</si>
  <si>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</si>
  <si>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</si>
  <si>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</si>
  <si>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</si>
  <si>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</si>
  <si>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</si>
  <si>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</si>
  <si>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</si>
  <si>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</si>
  <si>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</si>
  <si>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</si>
  <si>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</si>
  <si>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</si>
  <si>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</si>
  <si>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</si>
  <si>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</si>
  <si>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</si>
  <si>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</si>
  <si>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</si>
  <si>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</si>
  <si>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</si>
  <si>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</si>
  <si>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</si>
  <si>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</si>
  <si>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</si>
  <si>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</si>
  <si>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</si>
  <si>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</si>
  <si>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</si>
  <si>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</si>
  <si>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</si>
  <si>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</si>
  <si>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</si>
  <si>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</si>
  <si>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</si>
  <si>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</si>
  <si>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</si>
  <si>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</si>
  <si>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</si>
  <si>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</si>
  <si>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</si>
  <si>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</si>
  <si>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</si>
  <si>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</si>
  <si>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</si>
  <si>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</si>
  <si>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</si>
  <si>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</si>
  <si>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</si>
  <si>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</si>
  <si>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</si>
  <si>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</si>
  <si>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</si>
  <si>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</si>
  <si>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</si>
  <si>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</si>
  <si>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</si>
  <si>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</si>
  <si>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</si>
  <si>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</si>
  <si>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</si>
  <si>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</si>
  <si>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</si>
  <si>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</si>
  <si>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</si>
  <si>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</si>
  <si>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</si>
  <si>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</si>
  <si>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</si>
  <si>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</si>
  <si>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</si>
  <si>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</si>
  <si>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</si>
  <si>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</si>
  <si>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</si>
  <si>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</si>
  <si>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</si>
  <si>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</si>
  <si>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</si>
  <si>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</si>
  <si>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</si>
  <si>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</si>
  <si>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</si>
  <si>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</si>
  <si>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</si>
  <si>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</si>
  <si>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</si>
  <si>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</si>
  <si>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</si>
  <si>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</si>
  <si>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</si>
  <si>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</si>
  <si>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</si>
  <si>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</si>
  <si>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</si>
  <si>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</si>
  <si>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</si>
  <si>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</si>
  <si>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</si>
  <si>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</si>
  <si>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</si>
  <si>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</si>
  <si>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</si>
  <si>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</si>
  <si>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</si>
  <si>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</si>
  <si>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</si>
  <si>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</si>
  <si>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</si>
  <si>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</si>
  <si>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</si>
  <si>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</si>
  <si>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</si>
  <si>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</si>
  <si>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</si>
  <si>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</si>
  <si>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</si>
  <si>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</si>
  <si>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</si>
  <si>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</si>
  <si>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</si>
  <si>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</si>
  <si>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</si>
  <si>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</si>
  <si>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</si>
  <si>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</si>
  <si>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</si>
  <si>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</si>
  <si>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</si>
  <si>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</si>
  <si>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</si>
  <si>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</si>
  <si>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</si>
  <si>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</si>
  <si>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</si>
  <si>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</si>
  <si>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</si>
  <si>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</si>
  <si>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</si>
  <si>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</si>
  <si>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</si>
  <si>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</si>
  <si>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</si>
  <si>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</si>
  <si>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</si>
  <si>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</si>
  <si>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</si>
  <si>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</si>
  <si>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</si>
  <si>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</si>
  <si>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</si>
  <si>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</si>
  <si>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</si>
  <si>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</si>
  <si>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</si>
  <si>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</si>
  <si>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</si>
  <si>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</si>
  <si>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</si>
  <si>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</si>
  <si>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</si>
  <si>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</si>
  <si>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</si>
  <si>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</si>
  <si>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</si>
  <si>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</si>
  <si>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</si>
  <si>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</si>
  <si>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</si>
  <si>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</si>
  <si>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</si>
  <si>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</si>
  <si>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</si>
  <si>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</si>
  <si>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</si>
  <si>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</si>
  <si>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</si>
  <si>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</si>
  <si>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</si>
  <si>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</si>
  <si>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</si>
  <si>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</si>
  <si>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</si>
  <si>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</si>
  <si>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</si>
  <si>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</si>
  <si>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</si>
  <si>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</si>
  <si>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</si>
  <si>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</si>
  <si>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</si>
  <si>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</si>
  <si>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</si>
  <si>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</si>
  <si>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</si>
  <si>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</si>
  <si>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</si>
  <si>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</si>
  <si>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</si>
  <si>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</si>
  <si>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</si>
  <si>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</si>
  <si>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</si>
  <si>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</si>
  <si>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</si>
  <si>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</si>
  <si>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</si>
  <si>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</si>
  <si>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</si>
  <si>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</si>
  <si>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</si>
  <si>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</si>
  <si>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</si>
  <si>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</si>
  <si>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</si>
  <si>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</si>
  <si>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</si>
  <si>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</si>
  <si>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</si>
  <si>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</si>
  <si>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</si>
  <si>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</si>
  <si>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</si>
  <si>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</si>
  <si>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</si>
  <si>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</si>
  <si>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</si>
  <si>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</si>
  <si>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</si>
  <si>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</si>
  <si>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</si>
  <si>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</si>
  <si>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</si>
  <si>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</si>
  <si>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</si>
  <si>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</si>
  <si>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</si>
  <si>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</si>
  <si>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</si>
  <si>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</si>
  <si>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</si>
  <si>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</si>
  <si>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</si>
  <si>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</si>
  <si>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</si>
  <si>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</si>
  <si>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</si>
  <si>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</si>
  <si>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</si>
  <si>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</si>
  <si>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</si>
  <si>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</si>
  <si>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</si>
  <si>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</si>
  <si>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</si>
  <si>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</si>
  <si>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</si>
  <si>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</si>
  <si>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</si>
  <si>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</si>
  <si>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</si>
  <si>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</si>
  <si>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</si>
  <si>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</si>
  <si>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</si>
  <si>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</si>
  <si>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</si>
  <si>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</si>
  <si>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</si>
  <si>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</si>
  <si>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</si>
  <si>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</si>
  <si>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</si>
  <si>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</si>
  <si>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</si>
  <si>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</si>
  <si>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</si>
  <si>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</si>
  <si>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</si>
  <si>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</si>
  <si>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</si>
  <si>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</si>
  <si>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</si>
  <si>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</si>
  <si>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</si>
  <si>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</si>
  <si>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</si>
  <si>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</si>
  <si>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</si>
  <si>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</si>
  <si>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</si>
  <si>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</si>
  <si>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</si>
  <si>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</si>
  <si>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</si>
  <si>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</si>
  <si>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</si>
  <si>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</si>
  <si>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</si>
  <si>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</si>
  <si>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</si>
  <si>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</si>
  <si>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</si>
  <si>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</si>
  <si>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</si>
  <si>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</si>
  <si>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</si>
  <si>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</si>
  <si>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</si>
  <si>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</si>
  <si>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</si>
  <si>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</si>
  <si>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</si>
  <si>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</si>
  <si>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</si>
  <si>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</si>
  <si>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</si>
  <si>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</si>
  <si>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</si>
  <si>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</si>
  <si>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</si>
  <si>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</si>
  <si>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</si>
  <si>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</si>
  <si>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</si>
  <si>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</si>
  <si>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</si>
  <si>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</si>
  <si>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</si>
  <si>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</si>
  <si>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</si>
  <si>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</si>
  <si>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</si>
  <si>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</si>
  <si>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</si>
  <si>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</si>
  <si>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</si>
  <si>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</si>
  <si>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</si>
  <si>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</si>
  <si>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</si>
  <si>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</si>
  <si>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</si>
  <si>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</si>
  <si>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</si>
  <si>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</si>
  <si>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</si>
  <si>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</si>
  <si>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</si>
  <si>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</si>
  <si>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</si>
  <si>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</si>
  <si>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</si>
  <si>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</si>
  <si>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</si>
  <si>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</si>
  <si>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</si>
  <si>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</si>
  <si>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</si>
  <si>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</si>
  <si>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</si>
  <si>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</si>
  <si>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</si>
  <si>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</si>
  <si>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</si>
  <si>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</si>
  <si>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</si>
  <si>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</si>
  <si>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</si>
  <si>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</si>
  <si>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</si>
  <si>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</si>
  <si>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</si>
  <si>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</si>
  <si>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</si>
  <si>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</si>
  <si>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</si>
  <si>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</si>
  <si>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</si>
  <si>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</si>
  <si>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</si>
  <si>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</si>
  <si>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</si>
  <si>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</si>
  <si>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</si>
  <si>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</si>
  <si>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</si>
  <si>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</si>
  <si>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</si>
  <si>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</si>
  <si>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</si>
  <si>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</si>
  <si>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</si>
  <si>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</si>
  <si>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</si>
  <si>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</si>
  <si>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</si>
  <si>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</si>
  <si>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</si>
  <si>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</si>
  <si>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</si>
  <si>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</si>
  <si>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</si>
  <si>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</si>
  <si>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</si>
  <si>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</si>
  <si>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</si>
  <si>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</si>
  <si>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</si>
  <si>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</si>
  <si>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</si>
  <si>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</si>
  <si>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</si>
  <si>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</si>
  <si>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</si>
  <si>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</si>
  <si>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</si>
  <si>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</si>
  <si>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</si>
  <si>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</si>
  <si>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</si>
  <si>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</si>
  <si>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</si>
  <si>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</si>
  <si>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</si>
  <si>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</si>
  <si>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</si>
  <si>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</si>
  <si>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</si>
  <si>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</si>
  <si>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</si>
  <si>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</si>
  <si>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</si>
  <si>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</si>
  <si>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</si>
  <si>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</si>
  <si>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</si>
  <si>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</si>
  <si>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</si>
  <si>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</si>
  <si>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</si>
  <si>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</si>
  <si>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</si>
  <si>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</si>
  <si>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</si>
  <si>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</si>
  <si>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</si>
  <si>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</si>
  <si>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</si>
  <si>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</si>
  <si>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</si>
  <si>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</si>
  <si>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</si>
  <si>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</si>
  <si>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</si>
  <si>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</si>
  <si>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</si>
  <si>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</si>
  <si>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</si>
  <si>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</si>
  <si>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</si>
  <si>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</si>
  <si>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</si>
  <si>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</si>
  <si>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</si>
  <si>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</si>
  <si>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</si>
  <si>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</si>
  <si>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</si>
  <si>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</si>
  <si>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</si>
  <si>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</si>
  <si>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</si>
  <si>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</si>
  <si>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</si>
  <si>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</si>
  <si>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</si>
  <si>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</si>
  <si>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</si>
  <si>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</si>
  <si>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</si>
  <si>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</si>
  <si>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</si>
  <si>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</si>
  <si>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</si>
  <si>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</si>
  <si>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</si>
  <si>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</si>
  <si>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</si>
  <si>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</si>
  <si>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</si>
  <si>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</si>
  <si>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</si>
  <si>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</si>
  <si>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</si>
  <si>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</si>
  <si>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</si>
  <si>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</si>
  <si>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</si>
  <si>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</si>
  <si>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</si>
  <si>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</si>
  <si>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</si>
  <si>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</si>
  <si>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</si>
  <si>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</si>
  <si>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</si>
  <si>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</si>
  <si>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</si>
  <si>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</si>
  <si>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</si>
  <si>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</si>
  <si>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</si>
  <si>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</si>
  <si>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</si>
  <si>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</si>
  <si>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</si>
  <si>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</si>
  <si>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</si>
  <si>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</si>
  <si>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</si>
  <si>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</si>
  <si>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</si>
  <si>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</si>
  <si>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</si>
  <si>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</si>
  <si>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</si>
  <si>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</si>
  <si>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</si>
  <si>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</si>
  <si>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</si>
  <si>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</si>
  <si>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</si>
  <si>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</si>
  <si>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</si>
  <si>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</si>
  <si>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</si>
  <si>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</si>
  <si>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</si>
  <si>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</si>
  <si>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</si>
  <si>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</si>
  <si>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</si>
  <si>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</si>
  <si>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</si>
  <si>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</si>
  <si>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</si>
  <si>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</si>
  <si>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</si>
  <si>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</si>
  <si>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</si>
  <si>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</si>
  <si>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</si>
  <si>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</si>
  <si>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</si>
  <si>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</si>
  <si>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</si>
  <si>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</si>
  <si>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</si>
  <si>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</si>
  <si>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</si>
  <si>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</si>
  <si>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</si>
  <si>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</si>
  <si>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</si>
  <si>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</si>
  <si>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</si>
  <si>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</si>
  <si>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</si>
  <si>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</si>
  <si>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</si>
  <si>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</si>
  <si>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</si>
  <si>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</si>
  <si>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</si>
  <si>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</si>
  <si>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</si>
  <si>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</si>
  <si>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</si>
  <si>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</si>
  <si>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</si>
  <si>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</si>
  <si>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</si>
  <si>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</si>
  <si>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</si>
  <si>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</si>
  <si>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</si>
  <si>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</si>
  <si>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</si>
  <si>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</si>
  <si>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</si>
  <si>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</si>
  <si>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</si>
  <si>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</si>
  <si>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</si>
  <si>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</si>
  <si>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</si>
  <si>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</si>
  <si>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</si>
  <si>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</si>
  <si>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</si>
  <si>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</si>
  <si>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</si>
  <si>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</si>
  <si>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</si>
  <si>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</si>
  <si>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</si>
  <si>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</si>
  <si>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</si>
  <si>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</si>
  <si>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</si>
  <si>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</si>
  <si>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</si>
  <si>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</si>
  <si>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</si>
  <si>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</si>
  <si>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</si>
  <si>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</si>
  <si>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</si>
  <si>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</si>
  <si>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</si>
  <si>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</si>
  <si>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</si>
  <si>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</si>
  <si>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</si>
  <si>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</si>
  <si>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</si>
  <si>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</si>
  <si>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</si>
  <si>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</si>
  <si>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</si>
  <si>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</si>
  <si>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</si>
  <si>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</si>
  <si>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</si>
  <si>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</si>
  <si>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</si>
  <si>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</si>
  <si>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</si>
  <si>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</si>
  <si>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</si>
  <si>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</si>
  <si>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</si>
  <si>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</si>
  <si>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</si>
  <si>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</si>
  <si>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</si>
  <si>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</si>
  <si>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</si>
  <si>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</si>
  <si>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</si>
  <si>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</si>
  <si>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</si>
  <si>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</si>
  <si>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</si>
  <si>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</si>
  <si>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</si>
  <si>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</si>
  <si>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</si>
  <si>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</si>
  <si>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</si>
  <si>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</si>
  <si>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</si>
  <si>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</si>
  <si>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</si>
  <si>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</si>
  <si>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</si>
  <si>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</si>
  <si>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</si>
  <si>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</si>
  <si>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</si>
  <si>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</si>
  <si>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</si>
  <si>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</si>
  <si>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</si>
  <si>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</si>
  <si>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</si>
  <si>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</si>
  <si>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</si>
  <si>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</si>
  <si>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</si>
  <si>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</si>
  <si>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</si>
  <si>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</si>
  <si>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</si>
  <si>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</si>
  <si>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</si>
  <si>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</si>
  <si>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</si>
  <si>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</si>
  <si>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</si>
  <si>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</si>
  <si>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</si>
  <si>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</si>
  <si>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</si>
  <si>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</si>
  <si>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</si>
  <si>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</si>
  <si>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</si>
  <si>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</si>
  <si>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</si>
  <si>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</si>
  <si>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</si>
  <si>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</si>
  <si>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</si>
  <si>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</si>
  <si>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</si>
  <si>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</si>
  <si>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</si>
  <si>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</si>
  <si>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</si>
  <si>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</si>
  <si>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</si>
  <si>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</si>
  <si>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</si>
  <si>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</si>
  <si>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</si>
  <si>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</si>
  <si>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</si>
  <si>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</si>
  <si>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</si>
  <si>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</si>
  <si>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</si>
  <si>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</si>
  <si>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</si>
  <si>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</si>
  <si>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</si>
  <si>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</si>
  <si>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</si>
  <si>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</si>
  <si>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</si>
  <si>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</si>
  <si>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</si>
  <si>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</si>
  <si>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</si>
  <si>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</si>
  <si>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</si>
  <si>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</si>
  <si>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</si>
  <si>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</si>
  <si>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</si>
  <si>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</si>
  <si>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</si>
  <si>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</si>
  <si>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</si>
  <si>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</si>
  <si>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</si>
  <si>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</si>
  <si>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</si>
  <si>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</si>
  <si>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</si>
  <si>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</si>
  <si>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</si>
  <si>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</si>
  <si>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</si>
  <si>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</si>
  <si>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</si>
  <si>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</si>
  <si>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</si>
  <si>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</si>
  <si>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</si>
  <si>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</si>
  <si>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</si>
  <si>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</si>
  <si>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</si>
  <si>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</si>
  <si>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</si>
  <si>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</si>
  <si>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</si>
  <si>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</si>
  <si>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</si>
  <si>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</si>
  <si>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</si>
  <si>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</si>
  <si>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</si>
  <si>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</si>
  <si>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</si>
  <si>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</si>
  <si>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</si>
  <si>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</si>
  <si>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</si>
  <si>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</si>
  <si>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</si>
  <si>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</si>
  <si>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</si>
  <si>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</si>
  <si>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</si>
  <si>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</si>
  <si>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</si>
  <si>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</si>
  <si>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</si>
  <si>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</si>
  <si>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</si>
  <si>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</si>
  <si>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</si>
  <si>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</si>
  <si>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</si>
  <si>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</si>
  <si>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</si>
  <si>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</si>
  <si>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</si>
  <si>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</si>
  <si>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</si>
  <si>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</si>
  <si>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</si>
  <si>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</si>
  <si>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</si>
  <si>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</si>
  <si>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</si>
  <si>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</si>
  <si>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</si>
  <si>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</si>
  <si>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</si>
  <si>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</si>
  <si>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</si>
  <si>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</si>
  <si>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</si>
  <si>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</si>
  <si>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</si>
  <si>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</si>
  <si>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</si>
  <si>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</si>
  <si>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</si>
  <si>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</si>
  <si>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</si>
  <si>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</si>
  <si>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</si>
  <si>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</si>
  <si>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</si>
  <si>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</si>
  <si>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</si>
  <si>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</si>
  <si>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</si>
  <si>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</si>
  <si>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</si>
  <si>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</si>
  <si>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</si>
  <si>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</si>
  <si>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</si>
  <si>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</si>
  <si>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</si>
  <si>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</si>
  <si>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</si>
  <si>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</si>
  <si>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</si>
  <si>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</si>
  <si>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</si>
  <si>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</si>
  <si>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</si>
  <si>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</si>
  <si>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</si>
  <si>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</si>
  <si>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</si>
  <si>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</si>
  <si>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</si>
  <si>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</si>
  <si>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</si>
  <si>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</si>
  <si>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</si>
  <si>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</si>
  <si>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</si>
  <si>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</si>
  <si>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</si>
  <si>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</si>
  <si>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</si>
  <si>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</si>
  <si>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</si>
  <si>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</si>
  <si>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</si>
  <si>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</si>
  <si>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</si>
  <si>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</si>
  <si>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</si>
  <si>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</si>
  <si>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</si>
  <si>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</si>
  <si>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</si>
  <si>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</si>
  <si>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</si>
  <si>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</si>
  <si>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</si>
  <si>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</si>
  <si>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</si>
  <si>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</si>
  <si>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</si>
  <si>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</si>
  <si>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</si>
  <si>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</si>
  <si>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</si>
  <si>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</si>
  <si>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</si>
  <si>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</si>
  <si>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</si>
  <si>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</si>
  <si>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</si>
  <si>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</si>
  <si>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</si>
  <si>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</si>
  <si>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</si>
  <si>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</si>
  <si>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</si>
  <si>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</si>
  <si>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</si>
  <si>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</si>
  <si>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</si>
  <si>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</si>
  <si>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</si>
  <si>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</si>
  <si>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</si>
  <si>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</si>
  <si>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</si>
  <si>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</si>
  <si>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</si>
  <si>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</si>
  <si>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</si>
  <si>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</si>
  <si>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</si>
  <si>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</si>
  <si>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</si>
  <si>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</si>
  <si>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</si>
  <si>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</si>
  <si>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</si>
  <si>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</si>
  <si>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</si>
  <si>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</si>
  <si>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</si>
  <si>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</si>
  <si>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</si>
  <si>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</si>
  <si>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</si>
  <si>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</si>
  <si>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</si>
  <si>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</si>
  <si>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</si>
  <si>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</si>
  <si>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</si>
  <si>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</si>
  <si>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</si>
  <si>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</si>
  <si>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</si>
  <si>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</si>
  <si>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</si>
  <si>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</si>
  <si>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</si>
  <si>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</si>
  <si>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</si>
  <si>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</si>
  <si>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</si>
  <si>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</si>
  <si>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</si>
  <si>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</si>
  <si>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</si>
  <si>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</si>
  <si>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</si>
  <si>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</si>
  <si>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</si>
  <si>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</si>
  <si>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</si>
  <si>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</si>
  <si>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</si>
  <si>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</si>
  <si>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</si>
  <si>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</si>
  <si>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</si>
  <si>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</si>
  <si>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</si>
  <si>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</si>
  <si>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</si>
  <si>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</si>
  <si>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</si>
  <si>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</si>
  <si>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</si>
  <si>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</si>
  <si>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</si>
  <si>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</si>
  <si>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</si>
  <si>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</si>
  <si>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</si>
  <si>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</si>
  <si>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</si>
  <si>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</si>
  <si>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</si>
  <si>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</si>
  <si>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</si>
  <si>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</si>
  <si>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</si>
  <si>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</si>
  <si>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</si>
  <si>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</si>
  <si>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</si>
  <si>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</si>
  <si>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</si>
  <si>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</si>
  <si>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</si>
  <si>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</si>
  <si>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</si>
  <si>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</si>
  <si>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</si>
  <si>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</si>
  <si>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</si>
  <si>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</si>
  <si>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</si>
  <si>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</si>
  <si>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</si>
  <si>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</si>
  <si>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</si>
  <si>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</si>
  <si>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</si>
  <si>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</si>
  <si>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</si>
  <si>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</si>
  <si>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</si>
  <si>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</si>
  <si>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</si>
  <si>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</si>
  <si>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</si>
  <si>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</si>
  <si>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</si>
  <si>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</si>
  <si>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</si>
  <si>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</si>
  <si>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</si>
  <si>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</si>
  <si>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</si>
  <si>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</si>
  <si>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</si>
  <si>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</si>
  <si>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</si>
  <si>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</si>
  <si>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</si>
  <si>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</si>
  <si>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</si>
  <si>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</si>
  <si>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</si>
  <si>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</si>
  <si>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</si>
  <si>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</si>
  <si>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</si>
  <si>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</si>
  <si>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</si>
  <si>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</si>
  <si>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</si>
  <si>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</si>
  <si>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</si>
  <si>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</si>
  <si>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</si>
  <si>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</si>
  <si>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</si>
  <si>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</si>
  <si>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</si>
  <si>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</si>
  <si>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</si>
  <si>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</si>
  <si>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</si>
  <si>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</si>
  <si>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</si>
  <si>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</si>
  <si>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</si>
  <si>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</si>
  <si>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</si>
  <si>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</si>
  <si>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</si>
  <si>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</si>
  <si>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</si>
  <si>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</si>
  <si>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</si>
  <si>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</si>
  <si>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</si>
  <si>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</si>
  <si>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</si>
  <si>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</si>
  <si>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</si>
  <si>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</si>
  <si>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</si>
  <si>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</si>
  <si>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</si>
  <si>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</si>
  <si>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</si>
  <si>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</si>
  <si>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</si>
  <si>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</si>
  <si>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</si>
  <si>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</si>
  <si>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</si>
  <si>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</si>
  <si>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</si>
  <si>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</si>
  <si>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</si>
  <si>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</si>
  <si>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</si>
  <si>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</si>
  <si>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</si>
  <si>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</si>
  <si>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</si>
  <si>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</si>
  <si>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</si>
  <si>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</si>
  <si>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</si>
  <si>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</si>
  <si>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</si>
  <si>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</si>
  <si>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</si>
  <si>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</si>
  <si>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</si>
  <si>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</si>
  <si>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</si>
  <si>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</si>
  <si>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</si>
  <si>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</si>
  <si>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</si>
  <si>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</si>
  <si>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</si>
  <si>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</si>
  <si>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</si>
  <si>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</si>
  <si>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</si>
  <si>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</si>
  <si>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</si>
  <si>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</si>
  <si>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</si>
  <si>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</si>
  <si>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</si>
  <si>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</si>
  <si>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</si>
  <si>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</si>
  <si>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</si>
  <si>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</si>
  <si>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</si>
  <si>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</si>
  <si>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</si>
  <si>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</si>
  <si>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</si>
  <si>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</si>
  <si>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</si>
  <si>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</si>
  <si>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</si>
  <si>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</si>
  <si>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</si>
  <si>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</si>
  <si>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</si>
  <si>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</si>
  <si>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</si>
  <si>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</si>
  <si>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</si>
  <si>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</si>
  <si>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</si>
  <si>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</si>
  <si>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</si>
  <si>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</si>
  <si>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</si>
  <si>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</si>
  <si>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</si>
  <si>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</si>
  <si>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</si>
  <si>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</si>
  <si>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</si>
  <si>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</si>
  <si>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</si>
  <si>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</si>
  <si>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</si>
  <si>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</si>
  <si>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</si>
  <si>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</si>
  <si>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</si>
  <si>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</si>
  <si>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</si>
  <si>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</si>
  <si>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</si>
  <si>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</si>
  <si>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</si>
  <si>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</si>
  <si>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</si>
  <si>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</si>
  <si>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</si>
  <si>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</si>
  <si>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</si>
  <si>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</si>
  <si>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</si>
  <si>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</si>
  <si>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</si>
  <si>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</si>
  <si>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</si>
  <si>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</si>
  <si>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</si>
  <si>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</si>
  <si>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</si>
  <si>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</si>
  <si>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</si>
  <si>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</si>
  <si>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</si>
  <si>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</si>
  <si>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</si>
  <si>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</si>
  <si>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</si>
  <si>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</si>
  <si>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</si>
  <si>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</si>
  <si>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</si>
  <si>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</si>
  <si>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</si>
  <si>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</si>
  <si>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</si>
  <si>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</si>
  <si>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</si>
  <si>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</si>
  <si>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</si>
  <si>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</si>
  <si>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</si>
  <si>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</si>
  <si>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</si>
  <si>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</si>
  <si>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</si>
  <si>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</si>
  <si>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</si>
  <si>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</si>
  <si>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</si>
  <si>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</si>
  <si>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</si>
  <si>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</si>
  <si>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</si>
  <si>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</si>
  <si>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</si>
  <si>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</si>
  <si>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</si>
  <si>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</si>
  <si>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</si>
  <si>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</si>
  <si>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</si>
  <si>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</si>
  <si>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</si>
  <si>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</si>
  <si>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</si>
  <si>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</si>
  <si>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</si>
  <si>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</si>
  <si>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</si>
  <si>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</si>
  <si>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</si>
  <si>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</si>
  <si>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</si>
  <si>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</si>
  <si>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</si>
  <si>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</si>
  <si>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</si>
  <si>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</si>
  <si>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</si>
  <si>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</si>
  <si>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</si>
  <si>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</si>
  <si>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</si>
  <si>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</si>
  <si>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</si>
  <si>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</si>
  <si>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</si>
  <si>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</si>
  <si>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</si>
  <si>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</si>
  <si>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</si>
  <si>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</si>
  <si>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</si>
  <si>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</si>
  <si>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</si>
  <si>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</si>
  <si>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</si>
  <si>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</si>
  <si>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</si>
  <si>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</si>
  <si>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</si>
  <si>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</si>
  <si>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</si>
  <si>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</si>
  <si>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</si>
  <si>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</si>
  <si>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</si>
  <si>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</si>
  <si>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</si>
  <si>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</si>
  <si>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</si>
  <si>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</si>
  <si>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</si>
  <si>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</si>
  <si>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</si>
  <si>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</si>
  <si>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</si>
  <si>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</si>
  <si>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</si>
  <si>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</si>
  <si>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</si>
  <si>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</si>
  <si>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</si>
  <si>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</si>
  <si>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</si>
  <si>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</si>
  <si>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</si>
  <si>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</si>
  <si>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</si>
  <si>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</si>
  <si>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</si>
  <si>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</si>
  <si>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</si>
  <si>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</si>
  <si>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</si>
  <si>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</si>
  <si>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</si>
  <si>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</si>
  <si>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</si>
  <si>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</si>
  <si>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</si>
  <si>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</si>
  <si>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</si>
  <si>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</si>
  <si>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</si>
  <si>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</si>
  <si>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</si>
  <si>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</si>
  <si>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</si>
  <si>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</si>
  <si>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</si>
  <si>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</si>
  <si>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</si>
  <si>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</si>
  <si>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</si>
  <si>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</si>
  <si>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</si>
  <si>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</si>
  <si>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</si>
  <si>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</si>
  <si>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</si>
  <si>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</si>
  <si>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</si>
  <si>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</si>
  <si>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</si>
  <si>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</si>
  <si>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</si>
  <si>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</si>
  <si>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</si>
  <si>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</si>
  <si>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</si>
  <si>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</si>
  <si>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</si>
  <si>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</si>
  <si>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</si>
  <si>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</si>
  <si>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</si>
  <si>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</si>
  <si>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</si>
  <si>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</si>
  <si>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</si>
  <si>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</si>
  <si>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</si>
  <si>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</si>
  <si>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</si>
  <si>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</si>
  <si>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</si>
  <si>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</si>
  <si>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</si>
  <si>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</si>
  <si>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</si>
  <si>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</si>
  <si>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</si>
  <si>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</si>
  <si>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</si>
  <si>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</si>
  <si>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</si>
  <si>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</si>
  <si>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</si>
  <si>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</si>
  <si>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</si>
  <si>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</si>
  <si>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</si>
  <si>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</si>
  <si>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</si>
  <si>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</si>
  <si>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</si>
  <si>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</si>
  <si>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</si>
  <si>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</si>
  <si>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</si>
  <si>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</si>
  <si>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</si>
  <si>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</si>
  <si>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</si>
  <si>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</si>
  <si>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</si>
  <si>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</si>
  <si>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</si>
  <si>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</si>
  <si>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</si>
  <si>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</si>
  <si>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</si>
  <si>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</si>
  <si>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</si>
  <si>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</si>
  <si>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</si>
  <si>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</si>
  <si>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</si>
  <si>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</si>
  <si>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</si>
  <si>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</si>
  <si>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</si>
  <si>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</si>
  <si>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</si>
  <si>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</si>
  <si>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</si>
  <si>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</si>
  <si>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</si>
  <si>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</si>
  <si>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</si>
  <si>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</si>
  <si>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</si>
  <si>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</si>
  <si>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</si>
  <si>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</si>
  <si>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</si>
  <si>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</si>
  <si>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</si>
  <si>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</si>
  <si>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</si>
  <si>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</si>
  <si>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</si>
  <si>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</si>
  <si>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</si>
  <si>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</si>
  <si>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</si>
  <si>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</si>
  <si>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</si>
  <si>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</si>
  <si>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</si>
  <si>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</si>
  <si>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</si>
  <si>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</si>
  <si>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</si>
  <si>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</si>
  <si>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</si>
  <si>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</si>
  <si>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</si>
  <si>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</si>
  <si>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</si>
  <si>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</si>
  <si>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</si>
  <si>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</si>
  <si>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</si>
  <si>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</si>
  <si>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</si>
  <si>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</si>
  <si>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</si>
  <si>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</si>
  <si>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</si>
  <si>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</si>
  <si>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</si>
  <si>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</si>
  <si>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</si>
  <si>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</si>
  <si>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</si>
  <si>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</si>
  <si>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</si>
  <si>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</si>
  <si>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</si>
  <si>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</si>
  <si>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</si>
  <si>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</si>
  <si>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</si>
  <si>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</si>
  <si>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</si>
  <si>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</si>
  <si>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</si>
  <si>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</si>
  <si>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</si>
  <si>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</si>
  <si>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</si>
  <si>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</si>
  <si>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</si>
  <si>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</si>
  <si>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</si>
  <si>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</si>
  <si>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</si>
  <si>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</si>
  <si>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</si>
  <si>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</si>
  <si>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</si>
  <si>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</si>
  <si>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</si>
  <si>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</si>
  <si>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</si>
  <si>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</si>
  <si>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</si>
  <si>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</si>
  <si>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</si>
  <si>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</si>
  <si>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</si>
  <si>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</si>
  <si>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</si>
  <si>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</si>
  <si>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</si>
  <si>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</si>
  <si>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</si>
  <si>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</si>
  <si>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</si>
  <si>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</si>
  <si>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</si>
  <si>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</si>
  <si>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</si>
  <si>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</si>
  <si>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</si>
  <si>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</si>
  <si>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</si>
  <si>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</si>
  <si>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</si>
  <si>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</si>
  <si>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</si>
  <si>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</si>
  <si>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</si>
  <si>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</si>
  <si>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</si>
  <si>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</si>
  <si>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</si>
  <si>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</si>
  <si>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</si>
  <si>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</si>
  <si>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</si>
  <si>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</si>
  <si>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</si>
  <si>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</si>
  <si>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</si>
  <si>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</si>
  <si>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</si>
  <si>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</si>
  <si>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</si>
  <si>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</si>
  <si>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</si>
  <si>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</si>
  <si>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</si>
  <si>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</si>
  <si>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</si>
  <si>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</si>
  <si>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</si>
  <si>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</si>
  <si>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</si>
  <si>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</si>
  <si>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</si>
  <si>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</si>
  <si>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</si>
  <si>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</si>
  <si>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</si>
  <si>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</si>
  <si>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</si>
  <si>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</si>
  <si>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</si>
  <si>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</si>
  <si>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</si>
  <si>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</si>
  <si>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</si>
  <si>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</si>
  <si>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</si>
  <si>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</si>
  <si>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</si>
  <si>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</si>
  <si>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</si>
  <si>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</si>
  <si>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</si>
  <si>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</si>
  <si>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</si>
  <si>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</si>
  <si>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</si>
  <si>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</si>
  <si>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</si>
  <si>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</si>
  <si>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</si>
  <si>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</si>
  <si>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</si>
  <si>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</si>
  <si>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</si>
  <si>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</si>
  <si>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</si>
  <si>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</si>
  <si>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</si>
  <si>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</si>
  <si>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</si>
  <si>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</si>
  <si>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</si>
  <si>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</si>
  <si>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</si>
  <si>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</si>
  <si>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</si>
  <si>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</si>
  <si>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</si>
  <si>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</si>
  <si>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</si>
  <si>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</si>
  <si>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</si>
  <si>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</si>
  <si>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</si>
  <si>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</si>
  <si>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</si>
  <si>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</si>
  <si>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</si>
  <si>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</si>
  <si>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</si>
  <si>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</si>
  <si>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</si>
  <si>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</si>
  <si>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</si>
  <si>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</si>
  <si>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</si>
  <si>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</si>
  <si>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</si>
  <si>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</si>
  <si>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</si>
  <si>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</si>
  <si>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</si>
  <si>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</si>
  <si>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</si>
  <si>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</si>
  <si>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</si>
  <si>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</si>
  <si>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</si>
  <si>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</si>
  <si>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</si>
  <si>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</si>
  <si>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</si>
  <si>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</si>
  <si>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</si>
  <si>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</si>
  <si>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</si>
  <si>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</si>
  <si>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</si>
  <si>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</si>
  <si>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</si>
  <si>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</si>
  <si>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</si>
  <si>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</si>
  <si>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</si>
  <si>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</si>
  <si>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</si>
  <si>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</si>
  <si>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</si>
  <si>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</si>
  <si>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</si>
  <si>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</si>
  <si>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</si>
  <si>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</si>
  <si>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</si>
  <si>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</si>
  <si>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</si>
  <si>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</si>
  <si>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</si>
  <si>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</si>
  <si>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</si>
  <si>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</si>
  <si>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</si>
  <si>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</si>
  <si>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</si>
  <si>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</si>
  <si>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</si>
  <si>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</si>
  <si>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</si>
  <si>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</si>
  <si>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</si>
  <si>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</si>
  <si>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</si>
  <si>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</si>
  <si>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</si>
  <si>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</si>
  <si>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</si>
  <si>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</si>
  <si>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</si>
  <si>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</si>
  <si>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</si>
  <si>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</si>
  <si>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</si>
  <si>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</si>
  <si>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</si>
  <si>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</si>
  <si>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</si>
  <si>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</si>
  <si>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</si>
  <si>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</si>
  <si>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</si>
  <si>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</si>
  <si>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</si>
  <si>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</si>
  <si>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</si>
  <si>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</si>
  <si>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</si>
  <si>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</si>
  <si>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</si>
  <si>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</si>
  <si>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</si>
  <si>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</si>
  <si>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</si>
  <si>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</si>
  <si>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</si>
  <si>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</si>
  <si>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</si>
  <si>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</si>
  <si>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</si>
  <si>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</si>
  <si>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</si>
  <si>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</si>
  <si>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</si>
  <si>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</si>
  <si>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</si>
  <si>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</si>
  <si>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</si>
  <si>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</si>
  <si>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</si>
  <si>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</si>
  <si>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</si>
  <si>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</si>
  <si>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</si>
  <si>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</si>
  <si>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</si>
  <si>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</si>
  <si>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</si>
  <si>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</si>
  <si>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</si>
  <si>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</si>
  <si>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</si>
  <si>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</si>
  <si>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</si>
  <si>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</si>
  <si>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</si>
  <si>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</si>
  <si>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</si>
  <si>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</si>
  <si>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</si>
  <si>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</si>
  <si>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</si>
  <si>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</si>
  <si>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</si>
  <si>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</si>
  <si>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</si>
  <si>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</si>
  <si>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</si>
  <si>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</si>
  <si>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</si>
  <si>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</si>
  <si>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</si>
  <si>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</si>
  <si>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</si>
  <si>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</si>
  <si>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</si>
  <si>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</si>
  <si>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</si>
  <si>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</si>
  <si>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</si>
  <si>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</si>
  <si>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</si>
  <si>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</si>
  <si>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</si>
  <si>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</si>
  <si>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</si>
  <si>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</si>
  <si>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</si>
  <si>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</si>
  <si>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</si>
  <si>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</si>
  <si>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</si>
  <si>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</si>
  <si>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</si>
  <si>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</si>
  <si>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</si>
  <si>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</si>
  <si>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</si>
  <si>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</si>
  <si>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</si>
  <si>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</si>
  <si>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</si>
  <si>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</si>
  <si>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</si>
  <si>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</si>
  <si>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</si>
  <si>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</si>
  <si>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</si>
  <si>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</si>
  <si>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</si>
  <si>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</si>
  <si>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</si>
  <si>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</si>
  <si>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</si>
  <si>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</si>
  <si>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</si>
  <si>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</si>
  <si>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</si>
  <si>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</si>
  <si>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</si>
  <si>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</si>
  <si>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</si>
  <si>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</si>
  <si>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</si>
  <si>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</si>
  <si>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</si>
  <si>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</si>
  <si>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</si>
  <si>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</si>
  <si>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</si>
  <si>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</si>
  <si>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</si>
  <si>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</si>
  <si>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</si>
  <si>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</si>
  <si>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</si>
  <si>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</si>
  <si>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</si>
  <si>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</si>
  <si>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</si>
  <si>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</si>
  <si>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</si>
  <si>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</si>
  <si>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</si>
  <si>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</si>
  <si>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</si>
  <si>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</si>
  <si>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</si>
  <si>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</si>
  <si>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</si>
  <si>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</si>
  <si>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</si>
  <si>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</si>
  <si>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</si>
  <si>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</si>
  <si>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</si>
  <si>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</si>
  <si>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</si>
  <si>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</si>
  <si>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</si>
  <si>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</si>
  <si>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</si>
  <si>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</si>
  <si>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</si>
  <si>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</si>
  <si>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</si>
  <si>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</si>
  <si>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</si>
  <si>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</si>
  <si>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</si>
  <si>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</si>
  <si>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</si>
  <si>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</si>
  <si>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</si>
  <si>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</si>
  <si>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</si>
  <si>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</si>
  <si>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</si>
  <si>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</si>
  <si>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</si>
  <si>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</si>
  <si>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</si>
  <si>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</si>
  <si>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</si>
  <si>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</si>
  <si>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</si>
  <si>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</si>
  <si>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</si>
  <si>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</si>
  <si>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</si>
  <si>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</si>
  <si>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</si>
  <si>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</si>
  <si>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</si>
  <si>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</si>
  <si>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</si>
  <si>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</si>
  <si>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</si>
  <si>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</si>
  <si>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</si>
  <si>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</si>
  <si>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</si>
  <si>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</si>
  <si>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</si>
  <si>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</si>
  <si>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</si>
  <si>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</si>
  <si>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</si>
  <si>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</si>
  <si>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</si>
  <si>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</si>
  <si>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</si>
  <si>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</si>
  <si>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</si>
  <si>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</si>
  <si>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</si>
  <si>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</si>
  <si>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</si>
  <si>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</si>
  <si>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</si>
  <si>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</si>
  <si>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</si>
  <si>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</si>
  <si>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</si>
  <si>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</si>
  <si>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</si>
  <si>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</si>
  <si>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</si>
  <si>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</si>
  <si>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</si>
  <si>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</si>
  <si>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</si>
  <si>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</si>
  <si>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</si>
  <si>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</si>
  <si>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</si>
  <si>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</si>
  <si>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</si>
  <si>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</si>
  <si>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</si>
  <si>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</si>
  <si>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</si>
  <si>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</si>
  <si>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</si>
  <si>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</si>
  <si>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</si>
  <si>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</si>
  <si>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</si>
  <si>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</si>
  <si>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</si>
  <si>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</si>
  <si>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</si>
  <si>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</si>
  <si>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</si>
  <si>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</si>
  <si>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</si>
  <si>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</si>
  <si>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</si>
  <si>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</si>
  <si>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</si>
  <si>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</si>
  <si>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</si>
  <si>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</si>
  <si>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</si>
  <si>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</si>
  <si>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</si>
  <si>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</si>
  <si>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</si>
  <si>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</si>
  <si>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</si>
  <si>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</si>
  <si>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</si>
  <si>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</si>
  <si>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</si>
  <si>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</si>
  <si>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</si>
  <si>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</si>
  <si>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</si>
  <si>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</si>
  <si>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</si>
  <si>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</si>
  <si>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</si>
  <si>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</si>
  <si>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</si>
  <si>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</si>
  <si>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</si>
  <si>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</si>
  <si>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</si>
  <si>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</si>
  <si>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</si>
  <si>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</si>
  <si>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</si>
  <si>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</si>
  <si>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</si>
  <si>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</si>
  <si>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</si>
  <si>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</si>
  <si>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</si>
  <si>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</si>
  <si>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</si>
  <si>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</si>
  <si>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</si>
  <si>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</si>
  <si>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</si>
  <si>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</si>
  <si>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</si>
  <si>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</si>
  <si>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</si>
  <si>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</si>
  <si>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</si>
  <si>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</si>
  <si>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</si>
  <si>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</si>
  <si>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</si>
  <si>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</si>
  <si>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</si>
  <si>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</si>
  <si>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</si>
  <si>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</si>
  <si>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</si>
  <si>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</si>
  <si>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</si>
  <si>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</si>
  <si>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</si>
  <si>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</si>
  <si>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</si>
  <si>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</si>
  <si>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</si>
  <si>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</si>
  <si>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</si>
  <si>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</si>
  <si>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</si>
  <si>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</si>
  <si>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</si>
  <si>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</si>
  <si>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</si>
  <si>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</si>
  <si>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</si>
  <si>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</si>
  <si>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</si>
  <si>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</si>
  <si>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</si>
  <si>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</si>
  <si>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</si>
  <si>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</si>
  <si>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</si>
  <si>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</si>
  <si>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</si>
  <si>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</si>
  <si>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</si>
  <si>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</si>
  <si>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</si>
  <si>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</si>
  <si>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</si>
  <si>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</si>
  <si>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</si>
  <si>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</si>
  <si>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</si>
  <si>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</si>
  <si>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</si>
  <si>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</si>
  <si>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</si>
  <si>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</si>
  <si>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</si>
  <si>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</si>
  <si>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</si>
  <si>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</si>
  <si>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</si>
  <si>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</si>
  <si>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</si>
  <si>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</si>
  <si>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</si>
  <si>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</si>
  <si>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</si>
  <si>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</si>
  <si>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</si>
  <si>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</si>
  <si>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</si>
  <si>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</si>
  <si>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</si>
  <si>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</si>
  <si>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</si>
  <si>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</si>
  <si>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</si>
  <si>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</si>
  <si>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</si>
  <si>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</si>
  <si>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</si>
  <si>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</si>
  <si>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</si>
  <si>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</si>
  <si>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</si>
  <si>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</si>
  <si>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</si>
  <si>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</si>
  <si>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</si>
  <si>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</si>
  <si>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</si>
  <si>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</si>
  <si>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</si>
  <si>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</si>
  <si>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</si>
  <si>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</si>
  <si>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</si>
  <si>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</si>
  <si>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</si>
  <si>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</si>
  <si>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</si>
  <si>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</si>
  <si>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</si>
  <si>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</si>
  <si>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</si>
  <si>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</si>
  <si>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</si>
  <si>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</si>
  <si>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</si>
  <si>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</si>
  <si>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</si>
  <si>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</si>
  <si>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</si>
  <si>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</si>
  <si>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</si>
  <si>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</si>
  <si>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</si>
  <si>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</si>
  <si>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</si>
  <si>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</si>
  <si>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</si>
  <si>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</si>
  <si>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</si>
  <si>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</si>
  <si>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</si>
  <si>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</si>
  <si>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</si>
  <si>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</si>
  <si>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</si>
  <si>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</si>
  <si>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</si>
  <si>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</si>
  <si>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</si>
  <si>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</si>
  <si>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</si>
  <si>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</si>
  <si>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</si>
  <si>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</si>
  <si>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</si>
  <si>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</si>
  <si>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</si>
  <si>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</si>
  <si>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</si>
  <si>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</si>
  <si>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</si>
  <si>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</si>
  <si>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</si>
  <si>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</si>
  <si>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</si>
  <si>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</si>
  <si>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</si>
  <si>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</si>
  <si>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</si>
  <si>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</si>
  <si>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</si>
  <si>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</si>
  <si>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</si>
  <si>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</si>
  <si>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</si>
  <si>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</si>
  <si>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</si>
  <si>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</si>
  <si>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</si>
  <si>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</si>
  <si>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</si>
  <si>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</si>
  <si>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</si>
  <si>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</si>
  <si>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</si>
  <si>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</si>
  <si>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</si>
  <si>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</si>
  <si>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</si>
  <si>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</si>
  <si>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</si>
  <si>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</si>
  <si>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</si>
  <si>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</si>
  <si>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</si>
  <si>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</si>
  <si>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</si>
  <si>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</si>
  <si>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</si>
  <si>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</si>
  <si>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</si>
  <si>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</si>
  <si>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</si>
  <si>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</si>
  <si>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</si>
  <si>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</si>
  <si>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</si>
  <si>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</si>
  <si>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</si>
  <si>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</si>
  <si>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</si>
  <si>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</si>
  <si>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</si>
  <si>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</si>
  <si>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</si>
  <si>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</si>
  <si>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</si>
  <si>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</si>
  <si>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</si>
  <si>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</si>
  <si>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</si>
  <si>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</si>
  <si>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</si>
  <si>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</si>
  <si>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</si>
  <si>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</si>
  <si>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</si>
  <si>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</si>
  <si>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</si>
  <si>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</si>
  <si>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</si>
  <si>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</si>
  <si>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</si>
  <si>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</si>
  <si>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</si>
  <si>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</si>
  <si>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</si>
  <si>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</si>
  <si>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</si>
  <si>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</si>
  <si>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</si>
  <si>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</si>
  <si>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</si>
  <si>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</si>
  <si>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</si>
  <si>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</si>
  <si>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</si>
  <si>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</si>
  <si>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</si>
  <si>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</si>
  <si>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</si>
  <si>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</si>
  <si>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</si>
  <si>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</si>
  <si>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</si>
  <si>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</si>
  <si>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</si>
  <si>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</si>
  <si>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</si>
  <si>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</si>
  <si>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</si>
  <si>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</si>
  <si>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</si>
  <si>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</si>
  <si>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</si>
  <si>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</si>
  <si>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</si>
  <si>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</si>
  <si>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</si>
  <si>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</si>
  <si>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</si>
  <si>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</si>
  <si>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</si>
  <si>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</si>
  <si>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</si>
  <si>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</si>
  <si>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</si>
  <si>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</si>
  <si>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</si>
  <si>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</si>
  <si>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</si>
  <si>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</si>
  <si>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</si>
  <si>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</si>
  <si>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</si>
  <si>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</si>
  <si>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</si>
  <si>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</si>
  <si>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</si>
  <si>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</si>
  <si>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</si>
  <si>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</si>
  <si>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</si>
  <si>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</si>
  <si>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</si>
  <si>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</si>
  <si>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</si>
  <si>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</si>
  <si>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</si>
  <si>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</si>
  <si>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</si>
  <si>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</si>
  <si>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</si>
  <si>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</si>
  <si>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</si>
  <si>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</si>
  <si>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</si>
  <si>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</si>
  <si>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</si>
  <si>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</si>
  <si>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</si>
  <si>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</si>
  <si>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</si>
  <si>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</si>
  <si>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</si>
  <si>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</si>
  <si>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</si>
  <si>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</si>
  <si>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</si>
  <si>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</si>
  <si>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</si>
  <si>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</si>
  <si>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</si>
  <si>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</si>
  <si>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</si>
  <si>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</si>
  <si>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</si>
  <si>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</si>
  <si>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</si>
  <si>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</si>
  <si>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</si>
  <si>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</si>
  <si>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</si>
  <si>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</si>
  <si>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</si>
  <si>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</si>
  <si>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</si>
  <si>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</si>
  <si>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</si>
  <si>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</si>
  <si>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</si>
  <si>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</si>
  <si>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</si>
  <si>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</si>
  <si>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</si>
  <si>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</si>
  <si>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</si>
  <si>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</si>
  <si>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</si>
  <si>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</si>
  <si>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</si>
  <si>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</si>
  <si>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</si>
  <si>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</si>
  <si>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</si>
  <si>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</si>
  <si>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</si>
  <si>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</si>
  <si>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</si>
  <si>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</si>
  <si>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</si>
  <si>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</si>
  <si>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</si>
  <si>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</si>
  <si>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</si>
  <si>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</si>
  <si>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</si>
  <si>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</si>
  <si>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</si>
  <si>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</si>
  <si>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</si>
  <si>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</si>
  <si>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</si>
  <si>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</si>
  <si>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</si>
  <si>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</si>
  <si>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</si>
  <si>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</si>
  <si>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</si>
  <si>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</si>
  <si>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</si>
  <si>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</si>
  <si>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</si>
  <si>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</si>
  <si>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</si>
  <si>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</si>
  <si>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</si>
  <si>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</si>
  <si>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</si>
  <si>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</si>
  <si>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</si>
  <si>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</si>
  <si>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</si>
  <si>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</si>
  <si>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</si>
  <si>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</si>
  <si>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</si>
  <si>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</si>
  <si>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</si>
  <si>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</si>
  <si>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</si>
  <si>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</si>
  <si>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</si>
  <si>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</si>
  <si>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</si>
  <si>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</si>
  <si>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</si>
  <si>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</si>
  <si>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</si>
  <si>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</si>
  <si>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</si>
  <si>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</si>
  <si>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</si>
  <si>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</si>
  <si>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</si>
  <si>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</si>
  <si>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</si>
  <si>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</si>
  <si>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</si>
  <si>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</si>
  <si>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</si>
  <si>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</si>
  <si>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</si>
  <si>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</si>
  <si>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</si>
  <si>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</si>
  <si>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</si>
  <si>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</si>
  <si>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</si>
  <si>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</si>
  <si>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</si>
  <si>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</si>
  <si>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</si>
  <si>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</si>
  <si>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</si>
  <si>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</si>
  <si>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</si>
  <si>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</si>
  <si>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</si>
  <si>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</si>
  <si>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</si>
  <si>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</si>
  <si>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</si>
  <si>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</si>
  <si>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</si>
  <si>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</si>
  <si>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</si>
  <si>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</si>
  <si>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</si>
  <si>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</si>
  <si>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</si>
  <si>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</si>
  <si>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</si>
  <si>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</si>
  <si>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</si>
  <si>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</si>
  <si>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</si>
  <si>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</si>
  <si>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</si>
  <si>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</si>
  <si>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</si>
  <si>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</si>
  <si>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</si>
  <si>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</si>
  <si>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</si>
  <si>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</si>
  <si>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</si>
  <si>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</si>
  <si>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</si>
  <si>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</si>
  <si>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</si>
  <si>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</si>
  <si>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</si>
  <si>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</si>
  <si>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</si>
  <si>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</si>
  <si>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</si>
  <si>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</si>
  <si>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</si>
  <si>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</si>
  <si>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</si>
  <si>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</si>
  <si>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</si>
  <si>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</si>
  <si>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</si>
  <si>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</si>
  <si>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</si>
  <si>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</si>
  <si>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</si>
  <si>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</si>
  <si>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</si>
  <si>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</si>
  <si>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</si>
  <si>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</si>
  <si>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</si>
  <si>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</si>
  <si>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</si>
  <si>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</si>
  <si>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</si>
  <si>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</si>
  <si>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</si>
  <si>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</si>
  <si>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</si>
  <si>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</si>
  <si>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</si>
  <si>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</si>
  <si>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</si>
  <si>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</si>
  <si>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</si>
  <si>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</si>
  <si>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</si>
  <si>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</si>
  <si>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</si>
  <si>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</si>
  <si>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</si>
  <si>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</si>
  <si>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</si>
  <si>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</si>
  <si>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</si>
  <si>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</si>
  <si>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</si>
  <si>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</si>
  <si>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</si>
  <si>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</si>
  <si>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</si>
  <si>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</si>
  <si>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</si>
  <si>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</si>
  <si>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</si>
  <si>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</si>
  <si>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</si>
  <si>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</si>
  <si>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</si>
  <si>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</si>
  <si>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</si>
  <si>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</si>
  <si>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</si>
  <si>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</si>
  <si>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</si>
  <si>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</si>
  <si>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</si>
  <si>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</si>
  <si>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</si>
  <si>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</si>
  <si>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</si>
  <si>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</si>
  <si>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</si>
  <si>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</si>
  <si>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</si>
  <si>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</si>
  <si>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</si>
  <si>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</si>
  <si>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</si>
  <si>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</si>
  <si>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</si>
  <si>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</si>
  <si>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</si>
  <si>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</si>
  <si>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</si>
  <si>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</si>
  <si>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</si>
  <si>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</si>
  <si>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</si>
  <si>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</si>
  <si>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</si>
  <si>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</si>
  <si>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</si>
  <si>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</si>
  <si>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</si>
  <si>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</si>
  <si>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</si>
  <si>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</si>
  <si>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</si>
  <si>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</si>
  <si>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</si>
  <si>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</si>
  <si>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</si>
  <si>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</si>
  <si>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</si>
  <si>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</si>
  <si>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</si>
  <si>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</si>
  <si>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</si>
  <si>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</si>
  <si>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</si>
  <si>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</si>
  <si>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</si>
  <si>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</si>
  <si>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</si>
  <si>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</si>
  <si>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</si>
  <si>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</si>
  <si>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</si>
  <si>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</si>
  <si>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</si>
  <si>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</si>
  <si>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</si>
  <si>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</si>
  <si>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</si>
  <si>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</si>
  <si>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</si>
  <si>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</si>
  <si>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</si>
  <si>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</si>
  <si>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</si>
  <si>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</si>
  <si>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</si>
  <si>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</si>
  <si>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</si>
  <si>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</si>
  <si>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</si>
  <si>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</si>
  <si>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</si>
  <si>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</si>
  <si>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</si>
  <si>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</si>
  <si>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</si>
  <si>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</si>
  <si>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</si>
  <si>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</si>
  <si>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</si>
  <si>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</si>
  <si>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</si>
  <si>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</si>
  <si>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</si>
  <si>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</si>
  <si>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</si>
  <si>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</si>
  <si>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</si>
  <si>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</si>
  <si>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</si>
  <si>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</si>
  <si>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</si>
  <si>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</si>
  <si>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</si>
  <si>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</si>
  <si>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</si>
  <si>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</si>
  <si>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</si>
  <si>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</si>
  <si>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</si>
  <si>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</si>
  <si>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</si>
  <si>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</si>
  <si>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</si>
  <si>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</si>
  <si>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</si>
  <si>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</si>
  <si>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</si>
  <si>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</si>
  <si>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</si>
  <si>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</si>
  <si>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</si>
  <si>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</si>
  <si>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</si>
  <si>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</si>
  <si>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</si>
  <si>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</si>
  <si>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</si>
  <si>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</si>
  <si>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</si>
  <si>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</si>
  <si>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</si>
  <si>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</si>
  <si>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</si>
  <si>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</si>
  <si>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</si>
  <si>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</si>
  <si>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</si>
  <si>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</si>
  <si>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</si>
  <si>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</si>
  <si>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</si>
  <si>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</si>
  <si>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</si>
  <si>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</si>
  <si>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</si>
  <si>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</si>
  <si>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</si>
  <si>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</si>
  <si>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</si>
  <si>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</si>
  <si>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</si>
  <si>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</si>
  <si>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</si>
  <si>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</si>
  <si>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</si>
  <si>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</si>
  <si>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</si>
  <si>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</si>
  <si>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</si>
  <si>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</si>
  <si>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</si>
  <si>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</si>
  <si>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</si>
  <si>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</si>
  <si>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</si>
  <si>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</si>
  <si>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</si>
  <si>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</si>
  <si>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</si>
  <si>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</si>
  <si>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</si>
  <si>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</si>
  <si>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</si>
  <si>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</si>
  <si>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</si>
  <si>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</si>
  <si>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</si>
  <si>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</si>
  <si>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</si>
  <si>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</si>
  <si>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</si>
  <si>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</si>
  <si>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</si>
  <si>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</si>
  <si>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</si>
  <si>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</si>
  <si>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</si>
  <si>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</si>
  <si>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</si>
  <si>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</si>
  <si>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</si>
  <si>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</si>
  <si>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</si>
  <si>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</si>
  <si>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</si>
  <si>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</si>
  <si>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</si>
  <si>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</si>
  <si>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</si>
  <si>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</si>
  <si>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</si>
  <si>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</si>
  <si>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</si>
  <si>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</si>
  <si>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</si>
  <si>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</si>
  <si>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</si>
  <si>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</si>
  <si>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</si>
  <si>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</si>
  <si>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</si>
  <si>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</si>
  <si>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</si>
  <si>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</si>
  <si>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</si>
  <si>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</si>
  <si>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</si>
  <si>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</si>
  <si>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</si>
  <si>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</si>
  <si>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</si>
  <si>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</si>
  <si>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</si>
  <si>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</si>
  <si>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</si>
  <si>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</si>
  <si>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</si>
  <si>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</si>
  <si>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</si>
  <si>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</si>
  <si>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</si>
  <si>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</si>
  <si>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</si>
  <si>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</si>
  <si>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</si>
  <si>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</si>
  <si>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</si>
  <si>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</si>
  <si>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</si>
  <si>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</si>
  <si>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</si>
  <si>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</si>
  <si>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</si>
  <si>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</si>
  <si>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</si>
  <si>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</si>
  <si>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</si>
  <si>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</si>
  <si>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</si>
  <si>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</si>
  <si>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</si>
  <si>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</si>
  <si>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</si>
  <si>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</si>
  <si>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</si>
  <si>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</si>
  <si>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</si>
  <si>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</si>
  <si>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</si>
  <si>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</si>
  <si>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</si>
  <si>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</si>
  <si>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</si>
  <si>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</si>
  <si>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</si>
  <si>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</si>
  <si>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</si>
  <si>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</si>
  <si>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</si>
  <si>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</si>
  <si>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</si>
  <si>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</si>
  <si>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</si>
  <si>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</si>
  <si>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</si>
  <si>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</si>
  <si>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</si>
  <si>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</si>
  <si>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</si>
  <si>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</si>
  <si>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</si>
  <si>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</si>
  <si>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</si>
  <si>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</si>
  <si>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</si>
  <si>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</si>
  <si>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</si>
  <si>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</si>
  <si>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</si>
  <si>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</si>
  <si>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</si>
  <si>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</si>
  <si>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</si>
  <si>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</si>
  <si>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</si>
  <si>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</si>
  <si>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</si>
  <si>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</si>
  <si>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</si>
  <si>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</si>
  <si>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</si>
  <si>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</si>
  <si>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</si>
  <si>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</si>
  <si>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</si>
  <si>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</si>
  <si>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</si>
  <si>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</si>
  <si>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</si>
  <si>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</si>
  <si>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</si>
  <si>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</si>
  <si>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</si>
  <si>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</si>
  <si>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</si>
  <si>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</si>
  <si>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</si>
  <si>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</si>
  <si>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</si>
  <si>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</si>
  <si>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</si>
  <si>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</si>
  <si>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</si>
  <si>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</si>
  <si>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</si>
  <si>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</si>
  <si>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</si>
  <si>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</si>
  <si>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</si>
  <si>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</si>
  <si>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</si>
  <si>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</si>
  <si>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</si>
  <si>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</si>
  <si>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</si>
  <si>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</si>
  <si>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</si>
  <si>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</si>
  <si>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</si>
  <si>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</si>
  <si>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</si>
  <si>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</si>
  <si>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</si>
  <si>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</si>
  <si>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</si>
  <si>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</si>
  <si>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</si>
  <si>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</si>
  <si>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</si>
  <si>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</si>
  <si>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</si>
  <si>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</si>
  <si>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</si>
  <si>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</si>
  <si>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</si>
  <si>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</si>
  <si>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</si>
  <si>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</si>
  <si>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</si>
  <si>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</si>
  <si>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</si>
  <si>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</si>
  <si>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</si>
  <si>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</si>
  <si>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</si>
  <si>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</si>
  <si>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</si>
  <si>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</si>
  <si>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</si>
  <si>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</si>
  <si>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</si>
  <si>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</si>
  <si>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</si>
  <si>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</si>
  <si>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</si>
  <si>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</si>
  <si>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</si>
  <si>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</si>
  <si>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</si>
  <si>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</si>
  <si>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</si>
  <si>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</si>
  <si>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</si>
  <si>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</si>
  <si>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</si>
  <si>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</si>
  <si>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</si>
  <si>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</si>
  <si>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</si>
  <si>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</si>
  <si>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</si>
  <si>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</si>
  <si>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</si>
  <si>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</si>
  <si>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</si>
  <si>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</si>
  <si>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</si>
  <si>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</si>
  <si>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</si>
  <si>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</si>
  <si>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</si>
  <si>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</si>
  <si>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</si>
  <si>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</si>
  <si>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</si>
  <si>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</si>
  <si>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</si>
  <si>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</si>
  <si>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</si>
  <si>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</si>
  <si>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</si>
  <si>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</si>
  <si>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</si>
  <si>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</si>
  <si>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</si>
  <si>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</si>
  <si>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</si>
  <si>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</si>
  <si>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</si>
  <si>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</si>
  <si>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</si>
  <si>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</si>
  <si>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</si>
  <si>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</si>
  <si>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</si>
  <si>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</si>
  <si>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</si>
  <si>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</si>
  <si>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</si>
  <si>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</si>
  <si>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</si>
  <si>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</si>
  <si>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</si>
  <si>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</si>
  <si>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</si>
  <si>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</si>
  <si>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</si>
  <si>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</si>
  <si>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</si>
  <si>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</si>
  <si>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</si>
  <si>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</si>
  <si>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</si>
  <si>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</si>
  <si>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</si>
  <si>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</si>
  <si>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</si>
  <si>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</si>
  <si>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</si>
  <si>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</si>
  <si>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</si>
  <si>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</si>
  <si>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</si>
  <si>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</si>
  <si>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</si>
  <si>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</si>
  <si>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</si>
  <si>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</si>
  <si>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</si>
  <si>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</si>
  <si>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</si>
  <si>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</si>
  <si>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</si>
  <si>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</si>
  <si>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</si>
  <si>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</si>
  <si>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</si>
  <si>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</si>
  <si>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</si>
  <si>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</si>
  <si>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</si>
  <si>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</si>
  <si>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</si>
  <si>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</si>
  <si>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</si>
  <si>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</si>
  <si>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</si>
  <si>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</si>
  <si>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</si>
  <si>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</si>
  <si>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</si>
  <si>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</si>
  <si>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</si>
  <si>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</si>
  <si>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</si>
  <si>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</si>
  <si>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</si>
  <si>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</si>
  <si>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</si>
  <si>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</si>
  <si>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</si>
  <si>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</si>
  <si>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</si>
  <si>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</si>
  <si>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</si>
  <si>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</si>
  <si>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</si>
  <si>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</si>
  <si>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</si>
  <si>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</si>
  <si>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</si>
  <si>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</si>
  <si>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</si>
  <si>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</si>
  <si>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</si>
  <si>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</si>
  <si>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</si>
  <si>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</si>
  <si>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</si>
  <si>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</si>
  <si>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</si>
  <si>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</si>
  <si>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</si>
  <si>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</si>
  <si>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</si>
  <si>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</si>
  <si>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</si>
  <si>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</si>
  <si>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</si>
  <si>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</si>
  <si>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</si>
  <si>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</si>
  <si>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</si>
  <si>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</si>
  <si>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</si>
  <si>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</si>
  <si>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</si>
  <si>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</si>
  <si>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</si>
  <si>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</si>
  <si>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</si>
  <si>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</si>
  <si>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</si>
  <si>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</si>
  <si>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</si>
  <si>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</si>
  <si>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</si>
  <si>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</si>
  <si>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</si>
  <si>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</si>
  <si>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</si>
  <si>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</si>
  <si>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</si>
  <si>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</si>
  <si>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</si>
  <si>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</si>
  <si>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</si>
  <si>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</si>
  <si>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</si>
  <si>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</si>
  <si>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</si>
  <si>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</si>
  <si>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</si>
  <si>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</si>
  <si>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</si>
  <si>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</si>
  <si>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</si>
  <si>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</si>
  <si>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</si>
  <si>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</si>
  <si>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</si>
  <si>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</si>
  <si>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</si>
  <si>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</si>
  <si>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</si>
  <si>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</si>
  <si>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</si>
  <si>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</si>
  <si>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</si>
  <si>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</si>
  <si>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</si>
  <si>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</si>
  <si>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</si>
  <si>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</si>
  <si>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</si>
  <si>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</si>
  <si>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</si>
  <si>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</si>
  <si>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</si>
  <si>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</si>
  <si>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</si>
  <si>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</si>
  <si>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</si>
  <si>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</si>
  <si>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</si>
  <si>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</si>
  <si>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</si>
  <si>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</si>
  <si>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</si>
  <si>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</si>
  <si>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</si>
  <si>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</si>
  <si>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</si>
  <si>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</si>
  <si>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</si>
  <si>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</si>
  <si>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</si>
  <si>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</si>
  <si>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</si>
  <si>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</si>
  <si>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</si>
  <si>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</si>
  <si>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</si>
  <si>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</si>
  <si>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</si>
  <si>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</si>
  <si>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</si>
  <si>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</si>
  <si>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</si>
  <si>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</si>
  <si>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</si>
  <si>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</si>
  <si>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</si>
  <si>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</si>
  <si>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</si>
  <si>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</si>
  <si>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</si>
  <si>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</si>
  <si>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</si>
  <si>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</si>
  <si>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</si>
  <si>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</si>
  <si>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</si>
  <si>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</si>
  <si>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</si>
  <si>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</si>
  <si>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</si>
  <si>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</si>
  <si>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</si>
  <si>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</si>
  <si>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</si>
  <si>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</si>
  <si>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</si>
  <si>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</si>
  <si>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</si>
  <si>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</si>
  <si>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</si>
  <si>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</si>
  <si>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</si>
  <si>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</si>
  <si>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</si>
  <si>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</si>
  <si>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</si>
  <si>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</si>
  <si>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</si>
  <si>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</si>
  <si>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</si>
  <si>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</si>
  <si>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</si>
  <si>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</si>
  <si>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</si>
  <si>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</si>
  <si>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</si>
  <si>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</si>
  <si>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</si>
  <si>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</si>
  <si>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</si>
  <si>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</si>
  <si>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</si>
  <si>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</si>
  <si>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</si>
  <si>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</si>
  <si>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</si>
  <si>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</si>
  <si>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</si>
  <si>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</si>
  <si>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</si>
  <si>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</si>
  <si>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</si>
  <si>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</si>
  <si>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</si>
  <si>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</si>
  <si>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</si>
  <si>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</si>
  <si>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</si>
  <si>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</si>
  <si>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</si>
  <si>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</si>
  <si>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</si>
  <si>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</si>
  <si>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</si>
  <si>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</si>
  <si>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</si>
  <si>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</si>
  <si>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</si>
  <si>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</si>
  <si>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</si>
  <si>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</si>
  <si>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</si>
  <si>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</si>
  <si>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</si>
  <si>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</si>
  <si>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</si>
  <si>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</si>
  <si>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</si>
  <si>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</si>
  <si>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</si>
  <si>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</si>
  <si>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</si>
  <si>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</si>
  <si>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</si>
  <si>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</si>
  <si>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</si>
  <si>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</si>
  <si>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</si>
  <si>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</si>
  <si>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</si>
  <si>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</si>
  <si>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</si>
  <si>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</si>
  <si>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</si>
  <si>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</si>
  <si>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</si>
  <si>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</si>
  <si>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</si>
  <si>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</si>
  <si>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</si>
  <si>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</si>
  <si>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</si>
  <si>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</si>
  <si>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</si>
  <si>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</si>
  <si>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</si>
  <si>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</si>
  <si>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</si>
  <si>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</si>
  <si>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</si>
  <si>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</si>
  <si>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</si>
  <si>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</si>
  <si>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</si>
  <si>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</si>
  <si>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</si>
  <si>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</si>
  <si>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</si>
  <si>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</si>
  <si>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</si>
  <si>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</si>
  <si>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</si>
  <si>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</si>
  <si>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</si>
  <si>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</si>
  <si>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</si>
  <si>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</si>
  <si>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</si>
  <si>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</si>
  <si>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</si>
  <si>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</si>
  <si>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</si>
  <si>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</si>
  <si>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</si>
  <si>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</si>
  <si>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</si>
  <si>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</si>
  <si>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</si>
  <si>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</si>
  <si>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</si>
  <si>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</si>
  <si>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</si>
  <si>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</si>
  <si>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</si>
  <si>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</si>
  <si>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</si>
  <si>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</si>
  <si>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</si>
  <si>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</si>
  <si>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</si>
  <si>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</si>
  <si>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</si>
  <si>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</si>
  <si>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</si>
  <si>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</si>
  <si>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</si>
  <si>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</si>
  <si>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</si>
  <si>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</si>
  <si>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</si>
  <si>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</si>
  <si>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</si>
  <si>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</si>
  <si>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</si>
  <si>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</si>
  <si>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</si>
  <si>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</si>
  <si>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</si>
  <si>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</si>
  <si>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</si>
  <si>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</si>
  <si>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</si>
  <si>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</si>
  <si>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</si>
  <si>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</si>
  <si>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</si>
  <si>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</si>
  <si>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</si>
  <si>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</si>
  <si>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</si>
  <si>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</si>
  <si>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</si>
  <si>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</si>
  <si>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</si>
  <si>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</si>
  <si>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</si>
  <si>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</si>
  <si>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</si>
  <si>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</si>
  <si>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</si>
  <si>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</si>
  <si>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</si>
  <si>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</si>
  <si>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</si>
  <si>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</si>
  <si>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</si>
  <si>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</si>
  <si>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</si>
  <si>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</si>
  <si>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</si>
  <si>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</si>
  <si>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</si>
  <si>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</si>
  <si>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</si>
  <si>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</si>
  <si>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</si>
  <si>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</si>
  <si>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</si>
  <si>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</si>
  <si>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</si>
  <si>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</si>
  <si>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</si>
  <si>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</si>
  <si>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</si>
  <si>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</si>
  <si>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</si>
  <si>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</si>
  <si>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</si>
  <si>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</si>
  <si>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</si>
  <si>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</si>
  <si>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</si>
  <si>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</si>
  <si>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</si>
  <si>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</si>
  <si>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</si>
  <si>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</si>
  <si>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</si>
  <si>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</si>
  <si>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</si>
  <si>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</si>
  <si>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</si>
  <si>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</si>
  <si>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</si>
  <si>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</si>
  <si>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</si>
  <si>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</si>
  <si>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</si>
  <si>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</si>
  <si>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</si>
  <si>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</si>
  <si>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</si>
  <si>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</si>
  <si>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</si>
  <si>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</si>
  <si>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</si>
  <si>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</si>
  <si>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</si>
  <si>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</si>
  <si>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</si>
  <si>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</si>
  <si>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</si>
  <si>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</si>
  <si>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</si>
  <si>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</si>
  <si>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</si>
  <si>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</si>
  <si>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</si>
  <si>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</si>
  <si>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</si>
  <si>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</si>
  <si>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</si>
  <si>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</si>
  <si>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</si>
  <si>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</si>
  <si>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</si>
  <si>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</si>
  <si>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</si>
  <si>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</si>
  <si>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</si>
  <si>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</si>
  <si>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</si>
  <si>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</si>
  <si>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</si>
  <si>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</si>
  <si>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</si>
  <si>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</si>
  <si>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</si>
  <si>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</si>
  <si>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</si>
  <si>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</si>
  <si>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</si>
  <si>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</si>
  <si>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</si>
  <si>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</si>
  <si>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</si>
  <si>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</si>
  <si>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</si>
  <si>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</si>
  <si>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</si>
  <si>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</si>
  <si>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</si>
  <si>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</si>
  <si>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</si>
  <si>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</si>
  <si>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</si>
  <si>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</si>
  <si>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</si>
  <si>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</si>
  <si>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</si>
  <si>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</si>
  <si>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</si>
  <si>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</si>
  <si>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</si>
  <si>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</si>
  <si>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</si>
  <si>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</si>
  <si>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</si>
  <si>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</si>
  <si>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</si>
  <si>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</si>
  <si>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</si>
  <si>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</si>
  <si>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</si>
  <si>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</si>
  <si>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</si>
  <si>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</si>
  <si>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</si>
  <si>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</si>
  <si>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</si>
  <si>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</si>
  <si>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</si>
  <si>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</si>
  <si>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</si>
  <si>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</si>
  <si>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</si>
  <si>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</si>
  <si>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</si>
  <si>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</si>
  <si>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</si>
  <si>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</si>
  <si>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</si>
  <si>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</si>
  <si>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</si>
  <si>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</si>
  <si>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</si>
  <si>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</si>
  <si>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</si>
  <si>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</si>
  <si>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</si>
  <si>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</si>
  <si>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</si>
  <si>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</si>
  <si>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</si>
  <si>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</si>
  <si>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</si>
  <si>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</si>
  <si>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</si>
  <si>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</si>
  <si>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</si>
  <si>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</si>
  <si>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</si>
  <si>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</si>
  <si>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</si>
  <si>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</si>
  <si>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</si>
  <si>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</si>
  <si>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</si>
  <si>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</si>
  <si>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</si>
  <si>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</si>
  <si>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</si>
  <si>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</si>
  <si>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</si>
  <si>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</si>
  <si>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</si>
  <si>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</si>
  <si>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</si>
  <si>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</si>
  <si>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</si>
  <si>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</si>
  <si>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</si>
  <si>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</si>
  <si>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</si>
  <si>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</si>
  <si>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</si>
  <si>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</si>
  <si>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</si>
  <si>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</si>
  <si>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</si>
  <si>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</si>
  <si>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</si>
  <si>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</si>
  <si>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</si>
  <si>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</si>
  <si>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</si>
  <si>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</si>
  <si>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</si>
  <si>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</si>
  <si>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</si>
  <si>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</si>
  <si>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</si>
  <si>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</si>
  <si>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</si>
  <si>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</si>
  <si>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</si>
  <si>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</si>
  <si>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</si>
  <si>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</si>
  <si>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</si>
  <si>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</si>
  <si>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</si>
  <si>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</si>
  <si>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</si>
  <si>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</si>
  <si>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</si>
  <si>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</si>
  <si>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</si>
  <si>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</si>
  <si>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</si>
  <si>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</si>
  <si>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</si>
  <si>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</si>
  <si>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</si>
  <si>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</si>
  <si>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</si>
  <si>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</si>
  <si>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</si>
  <si>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</si>
  <si>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</si>
  <si>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</si>
  <si>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</si>
  <si>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</si>
  <si>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</si>
  <si>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</si>
  <si>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</si>
  <si>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</si>
  <si>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</si>
  <si>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</si>
  <si>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</si>
  <si>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</si>
  <si>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</si>
  <si>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</si>
  <si>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</si>
  <si>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</si>
  <si>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</si>
  <si>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</si>
  <si>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</si>
  <si>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</si>
  <si>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</si>
  <si>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</si>
  <si>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</si>
  <si>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</si>
  <si>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</si>
  <si>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</si>
  <si>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</si>
  <si>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</si>
  <si>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</si>
  <si>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</si>
  <si>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</si>
  <si>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</si>
  <si>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</si>
  <si>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</si>
  <si>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</si>
  <si>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</si>
  <si>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</si>
  <si>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</si>
  <si>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</si>
  <si>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</si>
  <si>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</si>
  <si>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</si>
  <si>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</si>
  <si>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</si>
  <si>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</si>
  <si>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</si>
  <si>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</si>
  <si>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</si>
  <si>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</si>
  <si>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</si>
  <si>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</si>
  <si>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</si>
  <si>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</si>
  <si>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</si>
  <si>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</si>
  <si>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</si>
  <si>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</si>
  <si>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</si>
  <si>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</si>
  <si>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</si>
  <si>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</si>
  <si>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</si>
  <si>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</si>
  <si>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</si>
  <si>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</si>
  <si>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</si>
  <si>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</si>
  <si>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</si>
  <si>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</si>
  <si>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</si>
  <si>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</si>
  <si>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</si>
  <si>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</si>
  <si>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</si>
  <si>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</si>
  <si>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</si>
  <si>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</si>
  <si>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</si>
  <si>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</si>
  <si>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</si>
  <si>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</si>
  <si>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</si>
  <si>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</si>
  <si>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</si>
  <si>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</si>
  <si>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</si>
  <si>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</si>
  <si>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</si>
  <si>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</si>
  <si>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</si>
  <si>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</si>
  <si>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</si>
  <si>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</si>
  <si>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</si>
  <si>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</si>
  <si>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</si>
  <si>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</si>
  <si>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</si>
  <si>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</si>
  <si>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</si>
  <si>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</si>
  <si>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</si>
  <si>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</si>
  <si>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</si>
  <si>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</si>
  <si>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</si>
  <si>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</si>
  <si>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</si>
  <si>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</si>
  <si>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</si>
  <si>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</si>
  <si>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</si>
  <si>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</si>
  <si>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</si>
  <si>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</si>
  <si>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</si>
  <si>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</si>
  <si>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</si>
  <si>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</si>
  <si>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</si>
  <si>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</si>
  <si>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</si>
  <si>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</si>
  <si>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</si>
  <si>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</si>
  <si>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</si>
  <si>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</si>
  <si>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</si>
  <si>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</si>
  <si>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</si>
  <si>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</si>
  <si>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</si>
  <si>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</si>
  <si>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</si>
  <si>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</si>
  <si>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</si>
  <si>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</si>
  <si>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</si>
  <si>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</si>
  <si>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</si>
  <si>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</si>
  <si>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</si>
  <si>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</si>
  <si>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</si>
  <si>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</si>
  <si>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</si>
  <si>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</si>
  <si>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</si>
  <si>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</si>
  <si>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</si>
  <si>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</si>
  <si>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</si>
  <si>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</si>
  <si>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</si>
  <si>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</si>
  <si>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</si>
  <si>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</si>
  <si>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</si>
  <si>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</si>
  <si>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</si>
  <si>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</si>
  <si>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</si>
  <si>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</si>
  <si>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</si>
  <si>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</si>
  <si>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</si>
  <si>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</si>
  <si>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</si>
  <si>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</si>
  <si>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</si>
  <si>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</si>
  <si>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</si>
  <si>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</si>
  <si>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</si>
  <si>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</si>
  <si>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</si>
  <si>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</si>
  <si>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</si>
  <si>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</si>
  <si>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</si>
  <si>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</si>
  <si>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</si>
  <si>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</si>
  <si>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</si>
  <si>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</si>
  <si>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</si>
  <si>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</si>
  <si>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</si>
  <si>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</si>
  <si>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</si>
  <si>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</si>
  <si>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</si>
  <si>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</si>
  <si>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</si>
  <si>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</si>
  <si>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</si>
  <si>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</si>
  <si>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</si>
  <si>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</si>
  <si>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</si>
  <si>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</si>
  <si>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</si>
  <si>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</si>
  <si>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</si>
  <si>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</si>
  <si>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</si>
  <si>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</si>
  <si>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</si>
  <si>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</si>
  <si>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</si>
  <si>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</si>
  <si>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</si>
  <si>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</si>
  <si>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</si>
  <si>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</si>
  <si>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</si>
  <si>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</si>
  <si>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</si>
  <si>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</si>
  <si>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</si>
  <si>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</si>
  <si>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</si>
  <si>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</si>
  <si>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</si>
  <si>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</si>
  <si>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</si>
  <si>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</si>
  <si>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</si>
  <si>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</si>
  <si>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</si>
  <si>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</si>
  <si>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</si>
  <si>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</si>
  <si>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</si>
  <si>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</si>
  <si>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</si>
  <si>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</si>
  <si>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</si>
  <si>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</si>
  <si>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</si>
  <si>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</si>
  <si>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</si>
  <si>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</si>
  <si>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</si>
  <si>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</si>
  <si>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</si>
  <si>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</si>
  <si>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</si>
  <si>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</si>
  <si>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</si>
  <si>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</si>
  <si>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</si>
  <si>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</si>
  <si>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</si>
  <si>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</si>
  <si>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</si>
  <si>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</si>
  <si>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</si>
  <si>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</si>
  <si>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</si>
  <si>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</si>
  <si>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</si>
  <si>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</si>
  <si>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</si>
  <si>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</si>
  <si>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</si>
  <si>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</si>
  <si>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</si>
  <si>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</si>
  <si>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</si>
  <si>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</si>
  <si>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</si>
  <si>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</si>
  <si>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</si>
  <si>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</si>
  <si>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</si>
  <si>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</si>
  <si>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</si>
  <si>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</si>
  <si>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</si>
  <si>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</si>
  <si>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</si>
  <si>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</si>
  <si>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</si>
  <si>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</si>
  <si>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</si>
  <si>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</si>
  <si>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</si>
  <si>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</si>
  <si>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</si>
  <si>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</si>
  <si>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</si>
  <si>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</si>
  <si>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</si>
  <si>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</si>
  <si>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</si>
  <si>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</si>
  <si>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</si>
  <si>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</si>
  <si>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</si>
  <si>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</si>
  <si>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</si>
  <si>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</si>
  <si>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</si>
  <si>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</si>
  <si>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</si>
  <si>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</si>
  <si>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</si>
  <si>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</si>
  <si>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</si>
  <si>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</si>
  <si>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</si>
  <si>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</si>
  <si>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</si>
  <si>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</si>
  <si>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</si>
  <si>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</si>
  <si>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</si>
  <si>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</si>
  <si>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</si>
  <si>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</si>
  <si>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</si>
  <si>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</si>
  <si>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</si>
  <si>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</si>
  <si>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</si>
  <si>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</si>
  <si>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</si>
  <si>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</si>
  <si>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</si>
  <si>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</si>
  <si>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</si>
  <si>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</si>
  <si>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</si>
  <si>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</si>
  <si>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</si>
  <si>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</si>
  <si>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</si>
  <si>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</si>
  <si>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</si>
  <si>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</si>
  <si>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</si>
  <si>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</si>
  <si>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</si>
  <si>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</si>
  <si>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</si>
  <si>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</si>
  <si>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</si>
  <si>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</si>
  <si>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</si>
  <si>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</si>
  <si>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</si>
  <si>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</si>
  <si>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</si>
  <si>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</si>
  <si>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</si>
  <si>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</si>
  <si>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</si>
  <si>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</si>
  <si>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</si>
  <si>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</si>
  <si>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</si>
  <si>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</si>
  <si>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</si>
  <si>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</si>
  <si>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</si>
  <si>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</si>
  <si>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</si>
  <si>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</si>
  <si>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</si>
  <si>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</si>
  <si>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</si>
  <si>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</si>
  <si>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</si>
  <si>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</si>
  <si>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</si>
  <si>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</si>
  <si>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</si>
  <si>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</si>
  <si>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</si>
  <si>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</si>
  <si>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</si>
  <si>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</si>
  <si>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</si>
  <si>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</si>
  <si>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</si>
  <si>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</si>
  <si>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</si>
  <si>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</si>
  <si>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</si>
  <si>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</si>
  <si>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</si>
  <si>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</si>
  <si>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</si>
  <si>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</si>
  <si>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</si>
  <si>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</si>
  <si>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</si>
  <si>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</si>
  <si>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</si>
  <si>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</si>
  <si>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</si>
  <si>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</si>
  <si>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</si>
  <si>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</si>
  <si>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</si>
  <si>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</si>
  <si>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</si>
  <si>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</si>
  <si>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</si>
  <si>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</si>
  <si>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</si>
  <si>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</si>
  <si>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</si>
  <si>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</si>
  <si>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</si>
  <si>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</si>
  <si>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</si>
  <si>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</si>
  <si>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</si>
  <si>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</si>
  <si>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</si>
  <si>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</si>
  <si>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</si>
  <si>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</si>
  <si>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</si>
  <si>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</si>
  <si>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</si>
  <si>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</si>
  <si>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</si>
  <si>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</si>
  <si>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</si>
  <si>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</si>
  <si>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</si>
  <si>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</si>
  <si>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</si>
  <si>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</si>
  <si>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</si>
  <si>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</si>
  <si>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</si>
  <si>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</si>
  <si>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</si>
  <si>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</si>
  <si>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</si>
  <si>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</si>
  <si>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</si>
  <si>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</si>
  <si>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</si>
  <si>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</si>
  <si>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</si>
  <si>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</si>
  <si>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</si>
  <si>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</si>
  <si>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</si>
  <si>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</si>
  <si>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</si>
  <si>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</si>
  <si>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</si>
  <si>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</si>
  <si>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</si>
  <si>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</si>
  <si>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</si>
  <si>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</si>
  <si>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</si>
  <si>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</si>
  <si>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</si>
  <si>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</si>
  <si>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</si>
  <si>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</si>
  <si>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</si>
  <si>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</si>
  <si>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</si>
  <si>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</si>
  <si>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</si>
  <si>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</si>
  <si>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</si>
  <si>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</si>
  <si>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</si>
  <si>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</si>
  <si>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</si>
  <si>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</si>
  <si>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</si>
  <si>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</si>
  <si>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</si>
  <si>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</si>
  <si>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</si>
  <si>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</si>
  <si>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</si>
  <si>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</si>
  <si>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</si>
  <si>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</si>
  <si>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</si>
  <si>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</si>
  <si>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</si>
  <si>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</si>
  <si>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</si>
  <si>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</si>
  <si>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</si>
  <si>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</si>
  <si>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</si>
  <si>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</si>
  <si>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</si>
  <si>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</si>
  <si>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</si>
  <si>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</si>
  <si>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</si>
  <si>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</si>
  <si>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</si>
  <si>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</si>
  <si>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</si>
  <si>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</si>
  <si>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</si>
  <si>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</si>
  <si>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</si>
  <si>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</si>
  <si>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</si>
  <si>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</si>
  <si>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</si>
  <si>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</si>
  <si>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</si>
  <si>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</si>
  <si>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</si>
  <si>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</si>
  <si>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</si>
  <si>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</si>
  <si>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</si>
  <si>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</si>
  <si>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</si>
  <si>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</si>
  <si>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</si>
  <si>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</si>
  <si>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</si>
  <si>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</si>
  <si>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</si>
  <si>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</si>
  <si>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</si>
  <si>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</si>
  <si>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</si>
  <si>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</si>
  <si>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</si>
  <si>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</si>
  <si>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</si>
  <si>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</si>
  <si>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</si>
  <si>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</si>
  <si>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</si>
  <si>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</si>
  <si>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</si>
  <si>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</si>
  <si>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</si>
  <si>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</si>
  <si>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</si>
  <si>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</si>
  <si>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</si>
  <si>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</si>
  <si>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</si>
  <si>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</si>
  <si>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</si>
  <si>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</si>
  <si>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</si>
  <si>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</si>
  <si>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</si>
  <si>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</si>
  <si>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</si>
  <si>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</si>
  <si>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</si>
  <si>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</si>
  <si>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</si>
  <si>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</si>
  <si>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</si>
  <si>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</si>
  <si>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</si>
  <si>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</si>
  <si>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</si>
  <si>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</si>
  <si>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</si>
  <si>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</si>
  <si>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</si>
  <si>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</si>
  <si>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</si>
  <si>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</si>
  <si>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</si>
  <si>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</si>
  <si>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</si>
  <si>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</si>
  <si>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</si>
  <si>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</si>
  <si>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</si>
  <si>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</si>
  <si>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</si>
  <si>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</si>
  <si>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</si>
  <si>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</si>
  <si>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</si>
  <si>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</si>
  <si>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</si>
  <si>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</si>
  <si>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</si>
  <si>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</si>
  <si>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</si>
  <si>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</si>
  <si>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</si>
  <si>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</si>
  <si>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</si>
  <si>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</si>
  <si>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</si>
  <si>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</si>
  <si>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</si>
  <si>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</si>
  <si>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</si>
  <si>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</si>
  <si>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</si>
  <si>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</si>
  <si>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</si>
  <si>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</si>
  <si>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</si>
  <si>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</si>
  <si>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</si>
  <si>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</si>
  <si>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</si>
  <si>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</si>
  <si>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</si>
  <si>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</si>
  <si>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</si>
  <si>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</si>
  <si>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</si>
  <si>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</si>
  <si>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</si>
  <si>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</si>
  <si>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</si>
  <si>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</si>
  <si>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</si>
  <si>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</si>
  <si>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</si>
  <si>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</si>
  <si>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</si>
  <si>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</si>
  <si>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</si>
  <si>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</si>
  <si>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</si>
  <si>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</si>
  <si>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</si>
  <si>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</si>
  <si>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</si>
  <si>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</si>
  <si>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</si>
  <si>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</si>
  <si>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</si>
  <si>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</si>
  <si>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</si>
  <si>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</si>
  <si>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</si>
  <si>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</si>
  <si>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</si>
  <si>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</si>
  <si>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</si>
  <si>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</si>
  <si>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</si>
  <si>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</si>
  <si>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</si>
  <si>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</si>
  <si>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</si>
  <si>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</si>
  <si>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</si>
  <si>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</si>
  <si>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</si>
  <si>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</si>
  <si>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</si>
  <si>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</si>
  <si>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</si>
  <si>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</si>
  <si>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</si>
  <si>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</si>
  <si>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</si>
  <si>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</si>
  <si>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</si>
  <si>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</si>
  <si>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</si>
  <si>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</si>
  <si>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</si>
  <si>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</si>
  <si>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</si>
  <si>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</si>
  <si>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</si>
  <si>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</si>
  <si>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</si>
  <si>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</si>
  <si>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</si>
  <si>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</si>
  <si>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</si>
  <si>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</si>
  <si>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</si>
  <si>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</si>
  <si>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</si>
  <si>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</si>
  <si>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</si>
  <si>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</si>
  <si>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</si>
  <si>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</si>
  <si>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</si>
  <si>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</si>
  <si>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</si>
  <si>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</si>
  <si>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</si>
  <si>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</si>
  <si>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</si>
  <si>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</si>
  <si>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</si>
  <si>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</si>
  <si>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</si>
  <si>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</si>
  <si>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</si>
  <si>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</si>
  <si>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</si>
  <si>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</si>
  <si>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</si>
  <si>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</si>
  <si>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</si>
  <si>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</si>
  <si>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</si>
  <si>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</si>
  <si>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</si>
  <si>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</si>
  <si>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</si>
  <si>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</si>
  <si>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</si>
  <si>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</si>
  <si>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</si>
  <si>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</si>
  <si>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</si>
  <si>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</si>
  <si>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</si>
  <si>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</si>
  <si>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</si>
  <si>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</si>
  <si>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</si>
  <si>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</si>
  <si>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</si>
  <si>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</si>
  <si>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</si>
  <si>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</si>
  <si>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</si>
  <si>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</si>
  <si>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</si>
  <si>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</si>
  <si>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</si>
  <si>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</si>
  <si>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</si>
  <si>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</si>
  <si>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</si>
  <si>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</si>
  <si>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</si>
  <si>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</si>
  <si>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</si>
  <si>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</si>
  <si>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</si>
  <si>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</si>
  <si>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</si>
  <si>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</si>
  <si>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</si>
  <si>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</si>
  <si>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</si>
  <si>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</si>
  <si>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</si>
  <si>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</si>
  <si>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</si>
  <si>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</si>
  <si>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</si>
  <si>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</si>
  <si>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</si>
  <si>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</si>
  <si>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</si>
  <si>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</si>
  <si>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</si>
  <si>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</si>
  <si>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</si>
  <si>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</si>
  <si>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</si>
  <si>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</si>
  <si>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</si>
  <si>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</si>
  <si>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</si>
  <si>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</si>
  <si>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</si>
  <si>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</si>
  <si>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</si>
  <si>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</si>
  <si>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</si>
  <si>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</si>
  <si>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</si>
  <si>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</si>
  <si>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</si>
  <si>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</si>
  <si>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</si>
  <si>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</si>
  <si>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</si>
  <si>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</si>
  <si>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</si>
  <si>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</si>
  <si>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</si>
  <si>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</si>
  <si>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</si>
  <si>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</si>
  <si>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</si>
  <si>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</si>
  <si>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</si>
  <si>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</si>
  <si>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</si>
  <si>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</si>
  <si>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</si>
  <si>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</si>
  <si>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</si>
  <si>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</si>
  <si>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</si>
  <si>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</si>
  <si>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</si>
  <si>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</si>
  <si>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</si>
  <si>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</si>
  <si>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</si>
  <si>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</si>
  <si>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</si>
  <si>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</si>
  <si>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</si>
  <si>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</si>
  <si>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</si>
  <si>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</si>
  <si>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</si>
  <si>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</si>
  <si>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</si>
  <si>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</si>
  <si>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</si>
  <si>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</si>
  <si>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</si>
  <si>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</si>
  <si>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</si>
  <si>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</si>
  <si>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</si>
  <si>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</si>
  <si>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</si>
  <si>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</si>
  <si>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</si>
  <si>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</si>
  <si>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</si>
  <si>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</si>
  <si>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</si>
  <si>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</si>
  <si>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</si>
  <si>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</si>
  <si>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</si>
  <si>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</si>
  <si>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</si>
  <si>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</si>
  <si>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</si>
  <si>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</si>
  <si>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</si>
  <si>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</si>
  <si>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</si>
  <si>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</si>
  <si>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</si>
  <si>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</si>
  <si>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</si>
  <si>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</si>
  <si>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</si>
  <si>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</si>
  <si>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</si>
  <si>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</si>
  <si>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</si>
  <si>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</si>
  <si>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</si>
  <si>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</si>
  <si>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</si>
  <si>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</si>
  <si>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</si>
  <si>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</si>
  <si>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</si>
  <si>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</si>
  <si>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</si>
  <si>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</si>
  <si>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</si>
  <si>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</si>
  <si>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</si>
  <si>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</si>
  <si>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</si>
  <si>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</si>
  <si>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</si>
  <si>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</si>
  <si>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</si>
  <si>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</si>
  <si>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</si>
  <si>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</si>
  <si>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</si>
  <si>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</si>
  <si>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</si>
  <si>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</si>
  <si>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</si>
  <si>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</si>
  <si>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</si>
  <si>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</si>
  <si>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</si>
  <si>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</si>
  <si>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</si>
  <si>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</si>
  <si>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</si>
  <si>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</si>
  <si>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</si>
  <si>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</si>
  <si>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</si>
  <si>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</si>
  <si>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</si>
  <si>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</si>
  <si>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</si>
  <si>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</si>
  <si>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</si>
  <si>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</si>
  <si>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</si>
  <si>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</si>
  <si>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</si>
  <si>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</si>
  <si>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</si>
  <si>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</si>
  <si>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</si>
  <si>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</si>
  <si>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</si>
  <si>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</si>
  <si>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</si>
  <si>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</si>
  <si>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</si>
  <si>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</si>
  <si>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</si>
  <si>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</si>
  <si>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</si>
  <si>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</si>
  <si>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</si>
  <si>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</si>
  <si>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</si>
  <si>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</si>
  <si>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</si>
  <si>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</si>
  <si>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</si>
  <si>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</si>
  <si>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</si>
  <si>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</si>
  <si>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</si>
  <si>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</si>
  <si>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</si>
  <si>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</si>
  <si>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</si>
  <si>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</si>
  <si>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</si>
  <si>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</si>
  <si>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</si>
  <si>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</si>
  <si>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</si>
  <si>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</si>
  <si>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</si>
  <si>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</si>
  <si>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</si>
  <si>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</si>
  <si>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</si>
  <si>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</si>
  <si>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</si>
  <si>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</si>
  <si>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</si>
  <si>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</si>
  <si>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</si>
  <si>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</si>
  <si>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</si>
  <si>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</si>
  <si>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</si>
  <si>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</si>
  <si>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</si>
  <si>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</si>
  <si>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</si>
  <si>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</si>
  <si>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</si>
  <si>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</si>
  <si>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</si>
  <si>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</si>
  <si>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</si>
  <si>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</si>
  <si>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</si>
  <si>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</si>
  <si>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</si>
  <si>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</si>
  <si>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</si>
  <si>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</si>
  <si>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</si>
  <si>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</si>
  <si>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</si>
  <si>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</si>
  <si>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</si>
  <si>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</si>
  <si>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</si>
  <si>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</si>
  <si>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</si>
  <si>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</si>
  <si>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</si>
  <si>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</si>
  <si>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</si>
  <si>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</si>
  <si>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</si>
  <si>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</si>
  <si>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</si>
  <si>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</si>
  <si>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</si>
  <si>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</si>
  <si>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</si>
  <si>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</si>
  <si>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</si>
  <si>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</si>
  <si>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</si>
  <si>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</si>
  <si>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</si>
  <si>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</si>
  <si>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</si>
  <si>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</si>
  <si>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</si>
  <si>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</si>
  <si>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</si>
  <si>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</si>
  <si>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</si>
  <si>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</si>
  <si>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</si>
  <si>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</si>
  <si>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</si>
  <si>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</si>
  <si>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</si>
  <si>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</si>
  <si>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</si>
  <si>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</si>
  <si>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</si>
  <si>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</si>
  <si>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</si>
  <si>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</si>
  <si>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</si>
  <si>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</si>
  <si>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</si>
  <si>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</si>
  <si>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</si>
  <si>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</si>
  <si>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</si>
  <si>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</si>
  <si>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</si>
  <si>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</si>
  <si>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</si>
  <si>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</si>
  <si>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</si>
  <si>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</si>
  <si>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</si>
  <si>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</si>
  <si>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</si>
  <si>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</si>
  <si>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</si>
  <si>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</si>
  <si>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</si>
  <si>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</si>
  <si>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</si>
  <si>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</si>
  <si>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</si>
  <si>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</si>
  <si>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</si>
  <si>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</si>
  <si>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</si>
  <si>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</si>
  <si>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</si>
  <si>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</si>
  <si>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</si>
  <si>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</si>
  <si>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</si>
  <si>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</si>
  <si>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</si>
  <si>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</si>
  <si>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</si>
  <si>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</si>
  <si>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</si>
  <si>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</si>
  <si>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</si>
  <si>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</si>
  <si>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</si>
  <si>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</si>
  <si>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</si>
  <si>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</si>
  <si>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</si>
  <si>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</si>
  <si>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</si>
  <si>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</si>
  <si>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</si>
  <si>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</si>
  <si>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</si>
  <si>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</si>
  <si>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</si>
  <si>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</si>
  <si>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</si>
  <si>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</si>
  <si>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</si>
  <si>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</si>
  <si>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</si>
  <si>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</si>
  <si>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</si>
  <si>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</si>
  <si>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</si>
  <si>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</si>
  <si>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</si>
  <si>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</si>
  <si>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</si>
  <si>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</si>
  <si>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</si>
  <si>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</si>
  <si>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</si>
  <si>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</si>
  <si>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</si>
  <si>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</si>
  <si>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</si>
  <si>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</si>
  <si>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</si>
  <si>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</si>
  <si>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</si>
  <si>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</si>
  <si>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</si>
  <si>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</si>
  <si>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</si>
  <si>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</si>
  <si>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</si>
  <si>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</si>
  <si>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</si>
  <si>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</si>
  <si>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</si>
  <si>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</si>
  <si>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</si>
  <si>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</si>
  <si>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</si>
  <si>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</si>
  <si>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</si>
  <si>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</si>
  <si>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</si>
  <si>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</si>
  <si>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</si>
  <si>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</si>
  <si>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</si>
  <si>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</si>
  <si>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</si>
  <si>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</si>
  <si>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</si>
  <si>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</si>
  <si>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</si>
  <si>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</si>
  <si>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</si>
  <si>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</si>
  <si>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</si>
  <si>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</si>
  <si>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</si>
  <si>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</si>
  <si>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</si>
  <si>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</si>
  <si>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</si>
  <si>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</si>
  <si>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</si>
  <si>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</si>
  <si>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</si>
  <si>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</si>
  <si>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</si>
  <si>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</si>
  <si>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</si>
  <si>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</si>
  <si>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</si>
  <si>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</si>
  <si>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</si>
  <si>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</si>
  <si>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</si>
  <si>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</si>
  <si>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</si>
  <si>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</si>
  <si>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</si>
  <si>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</si>
  <si>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</si>
  <si>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</si>
  <si>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</si>
  <si>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</si>
  <si>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</si>
  <si>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</si>
  <si>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</si>
  <si>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</si>
  <si>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</si>
  <si>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</si>
  <si>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</si>
  <si>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</si>
  <si>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</si>
  <si>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</si>
  <si>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</si>
  <si>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</si>
  <si>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</si>
  <si>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</si>
  <si>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</si>
  <si>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</si>
  <si>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</si>
  <si>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</si>
  <si>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</si>
  <si>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</si>
  <si>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</si>
  <si>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</si>
  <si>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</si>
  <si>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</si>
  <si>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</si>
  <si>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</si>
  <si>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</si>
  <si>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</si>
  <si>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</si>
  <si>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</si>
  <si>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</si>
  <si>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</si>
  <si>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</si>
  <si>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</si>
  <si>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</si>
  <si>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</si>
  <si>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</si>
  <si>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</si>
  <si>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</si>
  <si>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</si>
  <si>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</si>
  <si>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</si>
  <si>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</si>
  <si>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</si>
  <si>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</si>
  <si>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</si>
  <si>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</si>
  <si>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</si>
  <si>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</si>
  <si>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</si>
  <si>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</si>
  <si>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</si>
  <si>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</si>
  <si>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</si>
  <si>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</si>
  <si>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</si>
  <si>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</si>
  <si>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</si>
  <si>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</si>
  <si>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</si>
  <si>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</si>
  <si>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</si>
  <si>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</si>
  <si>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</si>
  <si>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</si>
  <si>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</si>
  <si>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</si>
  <si>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</si>
  <si>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</si>
  <si>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</si>
  <si>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</si>
  <si>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</si>
  <si>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</si>
  <si>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</si>
  <si>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</si>
  <si>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</si>
  <si>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</si>
  <si>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</si>
  <si>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</si>
  <si>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</si>
  <si>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</si>
  <si>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</si>
  <si>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</si>
  <si>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</si>
  <si>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</si>
  <si>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</si>
  <si>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</si>
  <si>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</si>
  <si>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</si>
  <si>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</si>
  <si>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</si>
  <si>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</si>
  <si>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</si>
  <si>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</si>
  <si>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</si>
  <si>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</si>
  <si>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</si>
  <si>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</si>
  <si>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</si>
  <si>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</si>
  <si>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</si>
  <si>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</si>
  <si>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</si>
  <si>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</si>
  <si>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</si>
  <si>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</si>
  <si>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</si>
  <si>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</si>
  <si>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</si>
  <si>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</si>
  <si>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</si>
  <si>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</si>
  <si>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</si>
  <si>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</si>
  <si>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</si>
  <si>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</si>
  <si>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</si>
  <si>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</si>
  <si>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</si>
  <si>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</si>
  <si>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</si>
  <si>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</si>
  <si>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</si>
  <si>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</si>
  <si>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</si>
  <si>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</si>
  <si>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</si>
  <si>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</si>
  <si>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</si>
  <si>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</si>
  <si>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</si>
  <si>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</si>
  <si>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</si>
  <si>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</si>
  <si>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</si>
  <si>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</si>
  <si>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</si>
  <si>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</si>
  <si>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</si>
  <si>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</si>
  <si>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</si>
  <si>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</si>
  <si>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</si>
  <si>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</si>
  <si>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</si>
  <si>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</si>
  <si>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</si>
  <si>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</si>
  <si>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</si>
  <si>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</si>
  <si>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</si>
  <si>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</si>
  <si>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</si>
  <si>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</si>
  <si>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</si>
  <si>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</si>
  <si>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</si>
  <si>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</si>
  <si>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</si>
  <si>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</si>
  <si>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</si>
  <si>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</si>
  <si>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</si>
  <si>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</si>
  <si>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</si>
  <si>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</si>
  <si>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</si>
  <si>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</si>
  <si>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</si>
  <si>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</si>
  <si>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</si>
  <si>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</si>
  <si>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</si>
  <si>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</si>
  <si>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</si>
  <si>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</si>
  <si>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</si>
  <si>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</si>
  <si>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</si>
  <si>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</si>
  <si>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</si>
  <si>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</si>
  <si>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</si>
  <si>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</si>
  <si>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</si>
  <si>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</si>
  <si>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</si>
  <si>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</si>
  <si>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</si>
  <si>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</si>
  <si>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</si>
  <si>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</si>
  <si>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</si>
  <si>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</si>
  <si>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</si>
  <si>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</si>
  <si>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</si>
  <si>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</si>
  <si>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</si>
  <si>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</si>
  <si>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</si>
  <si>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</si>
  <si>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</si>
  <si>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</si>
  <si>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</si>
  <si>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</si>
  <si>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</si>
  <si>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</si>
  <si>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</si>
  <si>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</si>
  <si>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</si>
  <si>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</si>
  <si>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</si>
  <si>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</si>
  <si>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</si>
  <si>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</si>
  <si>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</si>
  <si>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</si>
  <si>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</si>
  <si>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</si>
  <si>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</si>
  <si>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</si>
  <si>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</si>
  <si>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</si>
  <si>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</si>
  <si>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</si>
  <si>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</si>
  <si>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</si>
  <si>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</si>
  <si>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</si>
  <si>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</si>
  <si>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</si>
  <si>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</si>
  <si>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</si>
  <si>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</si>
  <si>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</si>
  <si>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</si>
  <si>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</si>
  <si>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</si>
  <si>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</si>
  <si>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</si>
  <si>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</si>
  <si>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</si>
  <si>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</si>
  <si>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</si>
  <si>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</si>
  <si>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</si>
  <si>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</si>
  <si>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</si>
  <si>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</si>
  <si>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</si>
  <si>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</si>
  <si>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</si>
  <si>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</si>
  <si>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</si>
  <si>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</si>
  <si>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</si>
  <si>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</si>
  <si>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</si>
  <si>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</si>
  <si>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</si>
  <si>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</si>
  <si>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</si>
  <si>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</si>
  <si>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</si>
  <si>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</si>
  <si>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</si>
  <si>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</si>
  <si>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</si>
  <si>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</si>
  <si>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</si>
  <si>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</si>
  <si>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</si>
  <si>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</si>
  <si>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</si>
  <si>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</si>
  <si>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</si>
  <si>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</si>
  <si>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</si>
  <si>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</si>
  <si>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</si>
  <si>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</si>
  <si>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</si>
  <si>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</si>
  <si>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</si>
  <si>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</si>
  <si>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</si>
  <si>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</si>
  <si>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</si>
  <si>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</si>
  <si>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</si>
  <si>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</si>
  <si>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</si>
  <si>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</si>
  <si>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</si>
  <si>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</si>
  <si>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</si>
  <si>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</si>
  <si>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</si>
  <si>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</si>
  <si>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</si>
  <si>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</si>
  <si>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</si>
  <si>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</si>
  <si>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</si>
  <si>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</si>
  <si>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</si>
  <si>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</si>
  <si>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</si>
  <si>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</si>
  <si>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</si>
  <si>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</si>
  <si>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</si>
  <si>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</si>
  <si>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</si>
  <si>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</si>
  <si>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</si>
  <si>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</si>
  <si>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</si>
  <si>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</si>
  <si>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</si>
  <si>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</si>
  <si>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</si>
  <si>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</si>
  <si>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</si>
  <si>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</si>
  <si>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</si>
  <si>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</si>
  <si>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</si>
  <si>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</si>
  <si>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</si>
  <si>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</si>
  <si>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</si>
  <si>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</si>
  <si>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</si>
  <si>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</si>
  <si>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</si>
  <si>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</si>
  <si>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</si>
  <si>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</si>
  <si>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</si>
  <si>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</si>
  <si>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</si>
  <si>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</si>
  <si>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</si>
  <si>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</si>
  <si>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</si>
  <si>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</si>
  <si>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</si>
  <si>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</si>
  <si>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</si>
  <si>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</si>
  <si>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</si>
  <si>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</si>
  <si>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</si>
  <si>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</si>
  <si>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</si>
  <si>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</si>
  <si>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</si>
  <si>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</si>
  <si>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</si>
  <si>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</si>
  <si>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</si>
  <si>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</si>
  <si>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</si>
  <si>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</si>
  <si>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</si>
  <si>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</si>
  <si>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</si>
  <si>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</si>
  <si>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</si>
  <si>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</si>
  <si>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</si>
  <si>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</si>
  <si>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</si>
  <si>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</si>
  <si>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</si>
  <si>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</si>
  <si>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</si>
  <si>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</si>
  <si>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</si>
  <si>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</si>
  <si>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</si>
  <si>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</si>
  <si>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</si>
  <si>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</si>
  <si>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</si>
  <si>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</si>
  <si>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</si>
  <si>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</si>
  <si>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</si>
  <si>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</si>
  <si>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</si>
  <si>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</si>
  <si>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</si>
  <si>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</si>
  <si>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</si>
  <si>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</si>
  <si>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</si>
  <si>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</si>
  <si>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</si>
  <si>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</si>
  <si>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</si>
  <si>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</si>
  <si>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</si>
  <si>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</si>
  <si>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</si>
  <si>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</si>
  <si>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</si>
  <si>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</si>
  <si>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</si>
  <si>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</si>
  <si>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</si>
  <si>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</si>
  <si>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</si>
  <si>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</si>
  <si>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</si>
  <si>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</si>
  <si>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</si>
  <si>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</si>
  <si>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</si>
  <si>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</si>
  <si>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</si>
  <si>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</si>
  <si>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</si>
  <si>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</si>
  <si>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</si>
  <si>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</si>
  <si>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</si>
  <si>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</si>
  <si>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</si>
  <si>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</si>
  <si>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</si>
  <si>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</si>
  <si>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</si>
  <si>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</si>
  <si>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</si>
  <si>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</si>
  <si>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</si>
  <si>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</si>
  <si>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</si>
  <si>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</si>
  <si>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</si>
  <si>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</si>
  <si>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</si>
  <si>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</si>
  <si>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</si>
  <si>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</si>
  <si>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</si>
  <si>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</si>
  <si>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</si>
  <si>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</si>
  <si>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</si>
  <si>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</si>
  <si>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</si>
  <si>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</si>
  <si>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</si>
  <si>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</si>
  <si>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</si>
  <si>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</si>
  <si>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</si>
  <si>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</si>
  <si>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</si>
  <si>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</si>
  <si>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</si>
  <si>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</si>
  <si>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</si>
  <si>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</si>
  <si>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</si>
  <si>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</si>
  <si>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</si>
  <si>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</si>
  <si>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</si>
  <si>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</si>
  <si>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</si>
  <si>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</si>
  <si>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</si>
  <si>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</si>
  <si>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</si>
  <si>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</si>
  <si>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</si>
  <si>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</si>
  <si>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</si>
  <si>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</si>
  <si>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</si>
  <si>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</si>
  <si>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</si>
  <si>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</si>
  <si>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</si>
  <si>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</si>
  <si>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</si>
  <si>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</si>
  <si>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</si>
  <si>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</si>
  <si>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</si>
  <si>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</si>
  <si>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</si>
  <si>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</si>
  <si>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</si>
  <si>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</si>
  <si>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</si>
  <si>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</si>
  <si>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</si>
  <si>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</si>
  <si>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</si>
  <si>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</si>
  <si>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</si>
  <si>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</si>
  <si>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</si>
  <si>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</si>
  <si>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</si>
  <si>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</si>
  <si>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</si>
  <si>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</si>
  <si>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</si>
  <si>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</si>
  <si>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</si>
  <si>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</si>
  <si>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</si>
  <si>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</si>
  <si>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</si>
  <si>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</si>
  <si>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</si>
  <si>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</si>
  <si>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</si>
  <si>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</si>
  <si>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</si>
  <si>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</si>
  <si>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</si>
  <si>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</si>
  <si>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</si>
  <si>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</si>
  <si>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</si>
  <si>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</si>
  <si>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</si>
  <si>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</si>
  <si>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</si>
  <si>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</si>
  <si>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</si>
  <si>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</si>
  <si>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</si>
  <si>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</si>
  <si>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</si>
  <si>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</si>
  <si>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</si>
  <si>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</si>
  <si>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</si>
  <si>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</si>
  <si>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</si>
  <si>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</si>
  <si>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</si>
  <si>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</si>
  <si>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</si>
  <si>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</si>
  <si>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</si>
  <si>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</si>
  <si>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</si>
  <si>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</si>
  <si>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</si>
  <si>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</si>
  <si>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</si>
  <si>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</si>
  <si>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</si>
  <si>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</si>
  <si>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</si>
  <si>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</si>
  <si>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</si>
  <si>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</si>
  <si>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</si>
  <si>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</si>
  <si>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</si>
  <si>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</si>
  <si>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</si>
  <si>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</si>
  <si>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</si>
  <si>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</si>
  <si>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</si>
  <si>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</si>
  <si>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</si>
  <si>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</si>
  <si>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</si>
  <si>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</si>
  <si>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</si>
  <si>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</si>
  <si>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</si>
  <si>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</si>
  <si>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</si>
  <si>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</si>
  <si>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</si>
  <si>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</si>
  <si>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</si>
  <si>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</si>
  <si>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</si>
  <si>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</si>
  <si>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</si>
  <si>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</si>
  <si>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</si>
  <si>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</si>
  <si>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</si>
  <si>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</si>
  <si>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</si>
  <si>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</si>
  <si>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</si>
  <si>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</si>
  <si>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</si>
  <si>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</si>
  <si>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</si>
  <si>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</si>
  <si>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</si>
  <si>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</si>
  <si>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</si>
  <si>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</si>
  <si>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</si>
  <si>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</si>
  <si>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</si>
  <si>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</si>
  <si>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</si>
  <si>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</si>
  <si>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</si>
  <si>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</si>
  <si>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</si>
  <si>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</si>
  <si>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</si>
  <si>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</si>
  <si>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</si>
  <si>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</si>
  <si>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</si>
  <si>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</si>
  <si>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</si>
  <si>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</si>
  <si>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</si>
  <si>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</si>
  <si>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</si>
  <si>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</si>
  <si>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</si>
  <si>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</si>
  <si>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</si>
  <si>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</si>
  <si>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</si>
  <si>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</si>
  <si>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</si>
  <si>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</si>
  <si>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</si>
  <si>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</si>
  <si>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</si>
  <si>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</si>
  <si>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</si>
  <si>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</si>
  <si>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</si>
  <si>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</si>
  <si>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</si>
  <si>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</si>
  <si>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</si>
  <si>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</si>
  <si>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</si>
  <si>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</si>
  <si>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</si>
  <si>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</si>
  <si>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</si>
  <si>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</si>
  <si>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</si>
  <si>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</si>
  <si>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</si>
  <si>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</si>
  <si>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</si>
  <si>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</si>
  <si>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</si>
  <si>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</si>
  <si>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</si>
  <si>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</si>
  <si>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</si>
  <si>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</si>
  <si>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</si>
  <si>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</si>
  <si>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</si>
  <si>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</si>
  <si>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</si>
  <si>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</si>
  <si>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</si>
  <si>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</si>
  <si>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</si>
  <si>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</si>
  <si>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</si>
  <si>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</si>
  <si>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</si>
  <si>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</si>
  <si>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</si>
  <si>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</si>
  <si>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</si>
  <si>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</si>
  <si>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</si>
  <si>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</si>
  <si>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</si>
  <si>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</si>
  <si>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</si>
  <si>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</si>
  <si>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</si>
  <si>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</si>
  <si>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</si>
  <si>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</si>
  <si>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</si>
  <si>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</si>
  <si>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</si>
  <si>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</si>
  <si>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</si>
  <si>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</si>
  <si>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</si>
  <si>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</si>
  <si>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</si>
  <si>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</si>
  <si>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</si>
  <si>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</si>
  <si>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</si>
  <si>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</si>
  <si>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</si>
  <si>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</si>
  <si>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</si>
  <si>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</si>
  <si>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</si>
  <si>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</si>
  <si>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</si>
  <si>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</si>
  <si>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</si>
  <si>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</si>
  <si>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</si>
  <si>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</si>
  <si>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</si>
  <si>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</si>
  <si>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</si>
  <si>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</si>
  <si>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</si>
  <si>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</si>
  <si>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</si>
  <si>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</si>
  <si>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</si>
  <si>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</si>
  <si>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</si>
  <si>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</si>
  <si>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</si>
  <si>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</si>
  <si>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</si>
  <si>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</si>
  <si>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</si>
  <si>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</si>
  <si>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</si>
  <si>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</si>
  <si>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</si>
  <si>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</si>
  <si>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</si>
  <si>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</si>
  <si>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</si>
  <si>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</si>
  <si>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</si>
  <si>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</si>
  <si>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</si>
  <si>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</si>
  <si>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</si>
  <si>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</si>
  <si>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</si>
  <si>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</si>
  <si>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</si>
  <si>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</si>
  <si>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</si>
  <si>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</si>
  <si>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</si>
  <si>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</si>
  <si>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</si>
  <si>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</si>
  <si>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</si>
  <si>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</si>
  <si>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</si>
  <si>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</si>
  <si>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</si>
  <si>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</si>
  <si>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</si>
  <si>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</si>
  <si>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</si>
  <si>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</si>
  <si>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</si>
  <si>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</si>
  <si>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</si>
  <si>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</si>
  <si>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</si>
  <si>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</si>
  <si>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</si>
  <si>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</si>
  <si>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</si>
  <si>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</si>
  <si>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</si>
  <si>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</si>
  <si>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</si>
  <si>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</si>
  <si>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</si>
  <si>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</si>
  <si>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</si>
  <si>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</si>
  <si>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</si>
  <si>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</si>
  <si>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</si>
  <si>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</si>
  <si>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</si>
  <si>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</si>
  <si>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</si>
  <si>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</si>
  <si>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</si>
  <si>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</si>
  <si>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</si>
  <si>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</si>
  <si>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</si>
  <si>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</si>
  <si>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</si>
  <si>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</si>
  <si>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</si>
  <si>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</si>
  <si>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</si>
  <si>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</si>
  <si>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</si>
  <si>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</si>
  <si>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</si>
  <si>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</si>
  <si>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</si>
  <si>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</si>
  <si>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</si>
  <si>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</si>
  <si>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</si>
  <si>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</si>
  <si>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</si>
  <si>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</si>
  <si>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</si>
  <si>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</si>
  <si>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</si>
  <si>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</si>
  <si>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</si>
  <si>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</si>
  <si>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</si>
  <si>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</si>
  <si>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</si>
  <si>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</si>
  <si>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</si>
  <si>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</si>
  <si>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</si>
  <si>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</si>
  <si>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</si>
  <si>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</si>
  <si>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</si>
  <si>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</si>
  <si>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</si>
  <si>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</si>
  <si>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</si>
  <si>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</si>
  <si>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</si>
  <si>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</si>
  <si>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</si>
  <si>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</si>
  <si>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</si>
  <si>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</si>
  <si>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</si>
  <si>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</si>
  <si>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</si>
  <si>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</si>
  <si>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</si>
  <si>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</si>
  <si>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</si>
  <si>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</si>
  <si>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</si>
  <si>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</si>
  <si>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</si>
  <si>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</si>
  <si>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</si>
  <si>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</si>
  <si>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</si>
  <si>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</si>
  <si>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</si>
  <si>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</si>
  <si>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</si>
  <si>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</si>
  <si>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</si>
  <si>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</si>
  <si>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</si>
  <si>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</si>
  <si>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</si>
  <si>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</si>
  <si>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</si>
  <si>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</si>
  <si>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</si>
  <si>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</si>
  <si>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</si>
  <si>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</si>
  <si>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</si>
  <si>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</si>
  <si>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</si>
  <si>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</si>
  <si>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</si>
  <si>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</si>
  <si>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</si>
  <si>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</si>
  <si>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</si>
  <si>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</si>
  <si>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</si>
  <si>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</si>
  <si>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</si>
  <si>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</si>
  <si>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</si>
  <si>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</si>
  <si>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</si>
  <si>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</si>
  <si>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</si>
  <si>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</si>
  <si>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</si>
  <si>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</si>
  <si>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</si>
  <si>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</si>
  <si>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</si>
  <si>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</si>
  <si>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</si>
  <si>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</si>
  <si>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</si>
  <si>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</si>
  <si>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</si>
  <si>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</si>
  <si>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</si>
  <si>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</si>
  <si>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</si>
  <si>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</si>
  <si>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</si>
  <si>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</si>
  <si>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</si>
  <si>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</si>
  <si>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</si>
  <si>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</si>
  <si>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</si>
  <si>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</si>
  <si>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</si>
  <si>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</si>
  <si>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</si>
  <si>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</si>
  <si>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</si>
  <si>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</si>
  <si>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</si>
  <si>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</si>
  <si>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</si>
  <si>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</si>
  <si>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</si>
  <si>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</si>
  <si>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</si>
  <si>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</si>
  <si>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</si>
  <si>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</si>
  <si>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</si>
  <si>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</si>
  <si>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</si>
  <si>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</si>
  <si>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</si>
  <si>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</si>
  <si>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</si>
  <si>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</si>
  <si>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</si>
  <si>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</si>
  <si>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</si>
  <si>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</si>
  <si>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</si>
  <si>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</si>
  <si>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</si>
  <si>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</si>
  <si>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</si>
  <si>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</si>
  <si>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</si>
  <si>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</si>
  <si>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</si>
  <si>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</si>
  <si>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</si>
  <si>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</si>
  <si>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</si>
  <si>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</si>
  <si>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</si>
  <si>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</si>
  <si>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</si>
  <si>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</si>
  <si>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</si>
  <si>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</si>
  <si>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</si>
  <si>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</si>
  <si>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</si>
  <si>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</si>
  <si>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</si>
  <si>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</si>
  <si>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</si>
  <si>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</si>
  <si>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</si>
  <si>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</si>
  <si>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</si>
  <si>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</si>
  <si>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</si>
  <si>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</si>
  <si>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</si>
  <si>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</si>
  <si>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</si>
  <si>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</si>
  <si>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</si>
  <si>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</si>
  <si>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</si>
  <si>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</si>
  <si>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</si>
  <si>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</si>
  <si>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</si>
  <si>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</si>
  <si>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</si>
  <si>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</si>
  <si>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</si>
  <si>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</si>
  <si>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</si>
  <si>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</si>
  <si>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</si>
  <si>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</si>
  <si>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</si>
  <si>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</si>
  <si>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</si>
  <si>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</si>
  <si>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</si>
  <si>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</si>
  <si>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</si>
  <si>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</si>
  <si>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</si>
  <si>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</si>
  <si>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</si>
  <si>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</si>
  <si>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</si>
  <si>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</si>
  <si>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</si>
  <si>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</si>
  <si>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</si>
  <si>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</si>
  <si>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</si>
  <si>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</si>
  <si>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</si>
  <si>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</si>
  <si>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</si>
  <si>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</si>
  <si>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</si>
  <si>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</si>
  <si>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</si>
  <si>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</si>
  <si>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</si>
  <si>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</si>
  <si>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</si>
  <si>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</si>
  <si>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</si>
  <si>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</si>
  <si>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</si>
  <si>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</si>
  <si>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</si>
  <si>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</si>
  <si>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</si>
  <si>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</si>
  <si>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</si>
  <si>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</si>
  <si>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</si>
  <si>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</si>
  <si>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</si>
  <si>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</si>
  <si>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</si>
  <si>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</si>
  <si>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</si>
  <si>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</si>
  <si>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</si>
  <si>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</si>
  <si>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</si>
  <si>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</si>
  <si>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</si>
  <si>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</si>
  <si>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</si>
  <si>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</si>
  <si>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</si>
  <si>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</si>
  <si>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</si>
  <si>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</si>
  <si>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</si>
  <si>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</si>
  <si>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</si>
  <si>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</si>
  <si>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</si>
  <si>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</si>
  <si>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</si>
  <si>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</si>
  <si>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</si>
  <si>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</si>
  <si>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</si>
  <si>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</si>
  <si>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</si>
  <si>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</si>
  <si>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</si>
  <si>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</si>
  <si>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</si>
  <si>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</si>
  <si>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</si>
  <si>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</si>
  <si>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</si>
  <si>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</si>
  <si>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</si>
  <si>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</si>
  <si>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</si>
  <si>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</si>
  <si>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</si>
  <si>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</si>
  <si>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</si>
  <si>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</si>
  <si>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</si>
  <si>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</si>
  <si>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</si>
  <si>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</si>
  <si>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</si>
  <si>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</si>
  <si>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</si>
  <si>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</si>
  <si>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</si>
  <si>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</si>
  <si>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</si>
  <si>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</si>
  <si>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</si>
  <si>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</si>
  <si>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</si>
  <si>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</si>
  <si>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</si>
  <si>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</si>
  <si>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</si>
  <si>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</si>
  <si>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</si>
  <si>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</si>
  <si>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</si>
  <si>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</si>
  <si>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</si>
  <si>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</si>
  <si>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</si>
  <si>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</si>
  <si>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</si>
  <si>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</si>
  <si>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</si>
  <si>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</si>
  <si>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</si>
  <si>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</si>
  <si>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</si>
  <si>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</si>
  <si>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</si>
  <si>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</si>
  <si>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</si>
  <si>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</si>
  <si>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</si>
  <si>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</si>
  <si>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</si>
  <si>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</si>
  <si>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</si>
  <si>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</si>
  <si>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</si>
  <si>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</si>
  <si>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</si>
  <si>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</si>
  <si>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</si>
  <si>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</si>
  <si>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</si>
  <si>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</si>
  <si>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</si>
  <si>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</si>
  <si>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</si>
  <si>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</si>
  <si>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</si>
  <si>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</si>
  <si>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</si>
  <si>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</si>
  <si>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</si>
  <si>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</si>
  <si>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</si>
  <si>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</si>
  <si>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</si>
  <si>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</si>
  <si>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</si>
  <si>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</si>
  <si>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</si>
  <si>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</si>
  <si>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</si>
  <si>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</si>
  <si>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</si>
  <si>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</si>
  <si>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</si>
  <si>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</si>
  <si>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</si>
  <si>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</si>
  <si>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</si>
  <si>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</si>
  <si>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</si>
  <si>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</si>
  <si>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</si>
  <si>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</si>
  <si>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</si>
  <si>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</si>
  <si>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</si>
  <si>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</si>
  <si>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</si>
  <si>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</si>
  <si>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</si>
  <si>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</si>
  <si>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</si>
  <si>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</si>
  <si>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</si>
  <si>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</si>
  <si>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</si>
  <si>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</si>
  <si>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</si>
  <si>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</si>
  <si>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</si>
  <si>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</si>
  <si>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</si>
  <si>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</si>
  <si>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</si>
  <si>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</si>
  <si>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</si>
  <si>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</si>
  <si>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</si>
  <si>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</si>
  <si>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</si>
  <si>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</si>
  <si>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</si>
  <si>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</si>
  <si>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</si>
  <si>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</si>
  <si>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</si>
  <si>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</si>
  <si>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</si>
  <si>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</si>
  <si>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</si>
  <si>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</si>
  <si>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</si>
  <si>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</si>
  <si>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</si>
  <si>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</si>
  <si>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</si>
  <si>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</si>
  <si>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</si>
  <si>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</si>
  <si>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</si>
  <si>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</si>
  <si>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</si>
  <si>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</si>
  <si>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</si>
  <si>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</si>
  <si>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</si>
  <si>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</si>
  <si>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</si>
  <si>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</si>
  <si>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</si>
  <si>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</si>
  <si>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</si>
  <si>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</si>
  <si>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</si>
  <si>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</si>
  <si>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</si>
  <si>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</si>
  <si>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</si>
  <si>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</si>
  <si>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</si>
  <si>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</si>
  <si>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</si>
  <si>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</si>
  <si>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</si>
  <si>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</si>
  <si>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</si>
  <si>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</si>
  <si>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</si>
  <si>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</si>
  <si>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</si>
  <si>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</si>
  <si>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</si>
  <si>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</si>
  <si>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</si>
  <si>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</si>
  <si>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</si>
  <si>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</si>
  <si>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</si>
  <si>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</si>
  <si>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</si>
  <si>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</si>
  <si>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</si>
  <si>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</si>
  <si>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</si>
  <si>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</si>
  <si>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</si>
  <si>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</si>
  <si>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</si>
  <si>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</si>
  <si>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</si>
  <si>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</si>
  <si>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</si>
  <si>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</si>
  <si>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</si>
  <si>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</si>
  <si>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</si>
  <si>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</si>
  <si>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</si>
  <si>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</si>
  <si>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</si>
  <si>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</si>
  <si>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</si>
  <si>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</si>
  <si>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</si>
  <si>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</si>
  <si>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</si>
  <si>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</si>
  <si>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</si>
  <si>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</si>
  <si>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</si>
  <si>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</si>
  <si>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</si>
  <si>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</si>
  <si>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</si>
  <si>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</si>
  <si>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</si>
  <si>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</si>
  <si>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</si>
  <si>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</si>
  <si>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</si>
  <si>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</si>
  <si>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</si>
  <si>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</si>
  <si>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</si>
  <si>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</si>
  <si>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</si>
  <si>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</si>
  <si>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</si>
  <si>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</si>
  <si>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</si>
  <si>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</si>
  <si>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</si>
  <si>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</si>
  <si>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</si>
  <si>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</si>
  <si>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</si>
  <si>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</si>
  <si>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</si>
  <si>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</si>
  <si>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</si>
  <si>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</si>
  <si>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</si>
  <si>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</si>
  <si>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</si>
  <si>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</si>
  <si>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</si>
  <si>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</si>
  <si>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</si>
  <si>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</si>
  <si>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</si>
  <si>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</si>
  <si>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</si>
  <si>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</si>
  <si>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</si>
  <si>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</si>
  <si>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</si>
  <si>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</si>
  <si>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</si>
  <si>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</si>
  <si>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</si>
  <si>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</si>
  <si>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</si>
  <si>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</si>
  <si>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</si>
  <si>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</si>
  <si>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</si>
  <si>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</si>
  <si>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</si>
  <si>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</si>
  <si>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</si>
  <si>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</si>
  <si>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</si>
  <si>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</si>
  <si>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</si>
  <si>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</si>
  <si>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</si>
  <si>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</si>
  <si>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</si>
  <si>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</si>
  <si>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</si>
  <si>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</si>
  <si>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</si>
  <si>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</si>
  <si>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</si>
  <si>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</si>
  <si>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</si>
  <si>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</si>
  <si>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</si>
  <si>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</si>
  <si>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</si>
  <si>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</si>
  <si>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</si>
  <si>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</si>
  <si>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</si>
  <si>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</si>
  <si>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</si>
  <si>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</si>
  <si>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</si>
  <si>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</si>
  <si>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</si>
  <si>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</si>
  <si>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</si>
  <si>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</si>
  <si>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</si>
  <si>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</si>
  <si>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</si>
  <si>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</si>
  <si>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</si>
  <si>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</si>
  <si>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</si>
  <si>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</si>
  <si>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</si>
  <si>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</si>
  <si>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</si>
  <si>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</si>
  <si>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</si>
  <si>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</si>
  <si>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</si>
  <si>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</si>
  <si>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</si>
  <si>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</si>
  <si>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</si>
  <si>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</si>
  <si>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</si>
  <si>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</si>
  <si>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</si>
  <si>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</si>
  <si>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</si>
  <si>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</si>
  <si>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</si>
  <si>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</si>
  <si>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</si>
  <si>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</si>
  <si>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</si>
  <si>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</si>
  <si>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</si>
  <si>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</si>
  <si>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</si>
  <si>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</si>
  <si>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</si>
  <si>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</si>
  <si>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</si>
  <si>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</si>
  <si>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</si>
  <si>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</si>
  <si>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</si>
  <si>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</si>
  <si>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</si>
  <si>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</si>
  <si>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</si>
  <si>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</si>
  <si>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</si>
  <si>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</si>
  <si>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</si>
  <si>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</si>
  <si>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</si>
  <si>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</si>
  <si>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</si>
  <si>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</si>
  <si>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</si>
  <si>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</si>
  <si>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</si>
  <si>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</si>
  <si>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</si>
  <si>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</si>
  <si>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</si>
  <si>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</si>
  <si>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</si>
  <si>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</si>
  <si>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</si>
  <si>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</si>
  <si>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</si>
  <si>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</si>
  <si>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</si>
  <si>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</si>
  <si>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</si>
  <si>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</si>
  <si>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</si>
  <si>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</si>
  <si>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</si>
  <si>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</si>
  <si>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</si>
  <si>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</si>
  <si>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</si>
  <si>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</si>
  <si>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</si>
  <si>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</si>
  <si>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</si>
  <si>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</si>
  <si>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</si>
  <si>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</si>
  <si>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</si>
  <si>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</si>
  <si>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</si>
  <si>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</si>
  <si>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</si>
  <si>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</si>
  <si>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</si>
  <si>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</si>
  <si>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</si>
  <si>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</si>
  <si>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</si>
  <si>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</si>
  <si>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</si>
  <si>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</si>
  <si>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</si>
  <si>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</si>
  <si>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</si>
  <si>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</si>
  <si>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</si>
  <si>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</si>
  <si>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</si>
  <si>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</si>
  <si>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</si>
  <si>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</si>
  <si>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</si>
  <si>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</si>
  <si>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</si>
  <si>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</si>
  <si>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</si>
  <si>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</si>
  <si>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</si>
  <si>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</si>
  <si>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</si>
  <si>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</si>
  <si>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</si>
  <si>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</si>
  <si>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</si>
  <si>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</si>
  <si>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</si>
  <si>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</si>
  <si>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</si>
  <si>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</si>
  <si>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</si>
  <si>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</si>
  <si>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</si>
  <si>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</si>
  <si>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</si>
  <si>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</si>
  <si>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</si>
  <si>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</si>
  <si>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</si>
  <si>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</si>
  <si>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</si>
  <si>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</si>
  <si>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</si>
  <si>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</si>
  <si>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</si>
  <si>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</si>
  <si>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</si>
  <si>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</si>
  <si>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</si>
  <si>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</si>
  <si>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</si>
  <si>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</si>
  <si>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</si>
  <si>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</si>
  <si>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</si>
  <si>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</si>
  <si>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</si>
  <si>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</si>
  <si>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</si>
  <si>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</si>
  <si>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</si>
  <si>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</si>
  <si>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</si>
  <si>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</si>
  <si>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</si>
  <si>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</si>
  <si>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</si>
  <si>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</si>
  <si>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</si>
  <si>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</si>
  <si>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</si>
  <si>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</si>
  <si>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</si>
  <si>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</si>
  <si>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</si>
  <si>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</si>
  <si>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</si>
  <si>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</si>
  <si>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</si>
  <si>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</si>
  <si>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</si>
  <si>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</si>
  <si>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</si>
  <si>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</si>
  <si>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</si>
  <si>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</si>
  <si>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</si>
  <si>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</si>
  <si>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</si>
  <si>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</si>
  <si>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</si>
  <si>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</si>
  <si>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</si>
  <si>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</si>
  <si>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</si>
  <si>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</si>
  <si>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</si>
  <si>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</si>
  <si>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</si>
  <si>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</si>
  <si>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</si>
  <si>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</si>
  <si>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</si>
  <si>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</si>
  <si>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</si>
  <si>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</si>
  <si>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</si>
  <si>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</si>
  <si>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</si>
  <si>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</si>
  <si>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</si>
  <si>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</si>
  <si>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</si>
  <si>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</si>
  <si>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</si>
  <si>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</si>
  <si>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</si>
  <si>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</si>
  <si>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</si>
  <si>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</si>
  <si>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</si>
  <si>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</si>
  <si>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</si>
  <si>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</si>
  <si>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</si>
  <si>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</si>
  <si>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</si>
  <si>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</si>
  <si>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</si>
  <si>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</si>
  <si>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</si>
  <si>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</si>
  <si>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</si>
  <si>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</si>
  <si>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</si>
  <si>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</si>
  <si>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</si>
  <si>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</si>
  <si>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</si>
  <si>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</si>
  <si>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</si>
  <si>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</si>
  <si>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</si>
  <si>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</si>
  <si>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</si>
  <si>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</si>
  <si>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</si>
  <si>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</si>
  <si>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</si>
  <si>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</si>
  <si>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</si>
  <si>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</si>
  <si>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</si>
  <si>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</si>
  <si>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</si>
  <si>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</si>
  <si>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</si>
  <si>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</si>
  <si>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</si>
  <si>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</si>
  <si>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</si>
  <si>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</si>
  <si>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</si>
  <si>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</si>
  <si>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</si>
  <si>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</si>
  <si>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</si>
  <si>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</si>
  <si>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</si>
  <si>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</si>
  <si>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</si>
  <si>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</si>
  <si>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</si>
  <si>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</si>
  <si>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</si>
  <si>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</si>
  <si>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</si>
  <si>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</si>
  <si>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</si>
  <si>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</si>
  <si>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</si>
  <si>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</si>
  <si>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</si>
  <si>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</si>
  <si>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</si>
  <si>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</si>
  <si>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</si>
  <si>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</si>
  <si>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</si>
  <si>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</si>
  <si>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</si>
  <si>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</si>
  <si>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</si>
  <si>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</si>
  <si>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</si>
  <si>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</si>
  <si>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</si>
  <si>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</si>
  <si>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</si>
  <si>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</si>
  <si>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</si>
  <si>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</si>
  <si>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</si>
  <si>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</si>
  <si>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</si>
  <si>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</si>
  <si>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</si>
  <si>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</si>
  <si>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</si>
  <si>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</si>
  <si>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</si>
  <si>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</si>
  <si>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</si>
  <si>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</si>
  <si>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</si>
  <si>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</si>
  <si>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</si>
  <si>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</si>
  <si>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</si>
  <si>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</si>
  <si>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</si>
  <si>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</si>
  <si>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</si>
  <si>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</si>
  <si>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</si>
  <si>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</si>
  <si>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</si>
  <si>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</si>
  <si>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</si>
  <si>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</si>
  <si>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</si>
  <si>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</si>
  <si>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</si>
  <si>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</si>
  <si>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</si>
  <si>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</si>
  <si>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</si>
  <si>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</si>
  <si>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</si>
  <si>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</si>
  <si>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</si>
  <si>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</si>
  <si>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</si>
  <si>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</si>
  <si>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</si>
  <si>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</si>
  <si>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</si>
  <si>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</si>
  <si>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</si>
  <si>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</si>
  <si>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</si>
  <si>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</si>
  <si>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</si>
  <si>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</si>
  <si>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</si>
  <si>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</si>
  <si>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</si>
  <si>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</si>
  <si>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</si>
  <si>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</si>
  <si>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</si>
  <si>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</si>
  <si>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</si>
  <si>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</si>
  <si>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</si>
  <si>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</si>
  <si>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</si>
  <si>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</si>
  <si>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</si>
  <si>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</si>
  <si>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</si>
  <si>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</si>
  <si>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</si>
  <si>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</si>
  <si>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</si>
  <si>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</si>
  <si>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</si>
  <si>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</si>
  <si>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</si>
  <si>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</si>
  <si>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</si>
  <si>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</si>
  <si>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</si>
  <si>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</si>
  <si>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</si>
  <si>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</si>
  <si>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</si>
  <si>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</si>
  <si>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</si>
  <si>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</si>
  <si>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</si>
  <si>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</si>
  <si>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</si>
  <si>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</si>
  <si>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</si>
  <si>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</si>
  <si>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</si>
  <si>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</si>
  <si>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</si>
  <si>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</si>
  <si>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</si>
  <si>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</si>
  <si>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</si>
  <si>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</si>
  <si>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</si>
  <si>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</si>
  <si>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</si>
  <si>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</si>
  <si>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</si>
  <si>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</si>
  <si>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</si>
  <si>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</si>
  <si>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</si>
  <si>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</si>
  <si>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</si>
  <si>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</si>
  <si>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</si>
  <si>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</si>
  <si>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</si>
  <si>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</si>
  <si>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</si>
  <si>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</si>
  <si>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</si>
  <si>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</si>
  <si>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</si>
  <si>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</si>
  <si>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</si>
  <si>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</si>
  <si>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</si>
  <si>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</si>
  <si>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</si>
  <si>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</si>
  <si>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</si>
  <si>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</si>
  <si>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</si>
  <si>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</si>
  <si>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</si>
  <si>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</si>
  <si>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</si>
  <si>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</si>
  <si>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</si>
  <si>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</si>
  <si>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</si>
  <si>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</si>
  <si>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</si>
  <si>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</si>
  <si>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</si>
  <si>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</si>
  <si>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</si>
  <si>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</si>
  <si>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</si>
  <si>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</si>
  <si>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</si>
  <si>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</si>
  <si>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</si>
  <si>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</si>
  <si>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</si>
  <si>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</si>
  <si>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</si>
  <si>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</si>
  <si>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</si>
  <si>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</si>
  <si>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</si>
  <si>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</si>
  <si>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</si>
  <si>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</si>
  <si>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</si>
  <si>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</si>
  <si>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</si>
  <si>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</si>
  <si>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</si>
  <si>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</si>
  <si>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</si>
  <si>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</si>
  <si>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</si>
  <si>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</si>
  <si>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</si>
  <si>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</si>
  <si>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</si>
  <si>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</si>
  <si>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</si>
  <si>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</si>
  <si>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</si>
  <si>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</si>
  <si>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</si>
  <si>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</si>
  <si>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</si>
  <si>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</si>
  <si>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</si>
  <si>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</si>
  <si>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</si>
  <si>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</si>
  <si>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</si>
  <si>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</si>
  <si>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</si>
  <si>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</si>
  <si>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</si>
  <si>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</si>
  <si>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</si>
  <si>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</si>
  <si>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</si>
  <si>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</si>
  <si>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</si>
  <si>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</si>
  <si>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</si>
  <si>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</si>
  <si>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</si>
  <si>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</si>
  <si>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</si>
  <si>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</si>
  <si>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</si>
  <si>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</si>
  <si>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</si>
  <si>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</si>
  <si>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</si>
  <si>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</si>
  <si>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</si>
  <si>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</si>
  <si>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</si>
  <si>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</si>
  <si>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</si>
  <si>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</si>
  <si>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</si>
  <si>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</si>
  <si>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</si>
  <si>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</si>
  <si>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</si>
  <si>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</si>
  <si>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</si>
  <si>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</si>
  <si>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</si>
  <si>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</si>
  <si>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</si>
  <si>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</si>
  <si>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</si>
  <si>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</si>
  <si>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</si>
  <si>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</si>
  <si>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</si>
  <si>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</si>
  <si>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</si>
  <si>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</si>
  <si>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</si>
  <si>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</si>
  <si>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</si>
  <si>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</si>
  <si>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</si>
  <si>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</si>
  <si>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</si>
  <si>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</si>
  <si>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</si>
  <si>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</si>
  <si>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</si>
  <si>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</si>
  <si>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</si>
  <si>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</si>
  <si>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</si>
  <si>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</si>
  <si>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</si>
  <si>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</si>
  <si>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</si>
  <si>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</si>
  <si>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</si>
  <si>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</si>
  <si>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</si>
  <si>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</si>
  <si>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</si>
  <si>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</si>
  <si>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</si>
  <si>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</si>
  <si>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</si>
  <si>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</si>
  <si>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</si>
  <si>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</si>
  <si>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</si>
  <si>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</si>
  <si>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</si>
  <si>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</si>
  <si>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</si>
  <si>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</si>
  <si>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</si>
  <si>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</si>
  <si>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</si>
  <si>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</si>
  <si>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</si>
  <si>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</si>
  <si>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</si>
  <si>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</si>
  <si>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</si>
  <si>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</si>
  <si>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</si>
  <si>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</si>
  <si>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</si>
  <si>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</si>
  <si>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</si>
  <si>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</si>
  <si>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</si>
  <si>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</si>
  <si>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</si>
  <si>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</si>
  <si>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</si>
  <si>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</si>
  <si>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</si>
  <si>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</si>
  <si>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</si>
  <si>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</si>
  <si>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</si>
  <si>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</si>
  <si>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</si>
  <si>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</si>
  <si>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</si>
  <si>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</si>
  <si>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</si>
  <si>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</si>
  <si>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</si>
  <si>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</si>
  <si>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</si>
  <si>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</si>
  <si>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</si>
  <si>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</si>
  <si>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</si>
  <si>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</si>
  <si>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</si>
  <si>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</si>
  <si>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</si>
  <si>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</si>
  <si>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</si>
  <si>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</si>
  <si>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</si>
  <si>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</si>
  <si>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</si>
  <si>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</si>
  <si>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</si>
  <si>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</si>
  <si>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</si>
  <si>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</si>
  <si>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</si>
  <si>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</si>
  <si>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</si>
  <si>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</si>
  <si>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</si>
  <si>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</si>
  <si>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</si>
  <si>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</si>
  <si>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</si>
  <si>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</si>
  <si>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</si>
  <si>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</si>
  <si>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</si>
  <si>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</si>
  <si>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</si>
  <si>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</si>
  <si>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</si>
  <si>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</si>
  <si>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</si>
  <si>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</si>
  <si>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</si>
  <si>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</si>
  <si>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</si>
  <si>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</si>
  <si>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</si>
  <si>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</si>
  <si>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</si>
  <si>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</si>
  <si>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</si>
  <si>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</si>
  <si>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</si>
  <si>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</si>
  <si>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</si>
  <si>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</si>
  <si>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</si>
  <si>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</si>
  <si>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</si>
  <si>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</si>
  <si>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</si>
  <si>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</si>
  <si>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</si>
  <si>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</si>
  <si>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</si>
  <si>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</si>
  <si>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</si>
  <si>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</si>
  <si>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</si>
  <si>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</si>
  <si>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</si>
  <si>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</si>
  <si>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</si>
  <si>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</si>
  <si>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</si>
  <si>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</si>
  <si>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</si>
  <si>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</si>
  <si>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</si>
  <si>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</si>
  <si>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</si>
  <si>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</si>
  <si>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</si>
  <si>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</si>
  <si>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</si>
  <si>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</si>
  <si>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</si>
  <si>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</si>
  <si>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</si>
  <si>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</si>
  <si>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</si>
  <si>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</si>
  <si>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</si>
  <si>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</si>
  <si>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</si>
  <si>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</si>
  <si>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</si>
  <si>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</si>
  <si>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</si>
  <si>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</si>
  <si>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</si>
  <si>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</si>
  <si>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</si>
  <si>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</si>
  <si>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</si>
  <si>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</si>
  <si>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</si>
  <si>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</si>
  <si>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</si>
  <si>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</si>
  <si>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</si>
  <si>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</si>
  <si>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</si>
  <si>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</si>
  <si>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</si>
  <si>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</si>
  <si>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</si>
  <si>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</si>
  <si>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</si>
  <si>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</si>
  <si>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</si>
  <si>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</si>
  <si>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</si>
  <si>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</si>
  <si>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</si>
  <si>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</si>
  <si>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</si>
  <si>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</si>
  <si>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</si>
  <si>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</si>
  <si>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</si>
  <si>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</si>
  <si>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</si>
  <si>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</si>
  <si>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</si>
  <si>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</si>
  <si>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</si>
  <si>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</si>
  <si>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</si>
  <si>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</si>
  <si>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</si>
  <si>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</si>
  <si>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</si>
  <si>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</si>
  <si>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</si>
  <si>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</si>
  <si>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</si>
  <si>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</si>
  <si>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</si>
  <si>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</si>
  <si>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</si>
  <si>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</si>
  <si>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</si>
  <si>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</si>
  <si>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</si>
  <si>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</si>
  <si>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</si>
  <si>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</si>
  <si>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</si>
  <si>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</si>
  <si>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</si>
  <si>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</si>
  <si>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</si>
  <si>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</si>
  <si>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</si>
  <si>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</si>
  <si>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</si>
  <si>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</si>
  <si>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</si>
  <si>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</si>
  <si>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</si>
  <si>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</si>
  <si>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</si>
  <si>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</si>
  <si>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</si>
  <si>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</si>
  <si>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</si>
  <si>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</si>
  <si>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</si>
  <si>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</si>
  <si>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</si>
  <si>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</si>
  <si>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</si>
  <si>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</si>
  <si>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</si>
  <si>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</si>
  <si>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</si>
  <si>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</si>
  <si>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</si>
  <si>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</si>
  <si>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</si>
  <si>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</si>
  <si>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</si>
  <si>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</si>
  <si>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</si>
  <si>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</si>
  <si>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</si>
  <si>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</si>
  <si>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</si>
  <si>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</si>
  <si>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</si>
  <si>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</si>
  <si>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</si>
  <si>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</si>
  <si>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</si>
  <si>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</si>
  <si>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</si>
  <si>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</si>
  <si>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</si>
  <si>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</si>
  <si>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</si>
  <si>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</si>
  <si>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</si>
  <si>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</si>
  <si>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</si>
  <si>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</si>
  <si>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</si>
  <si>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</si>
  <si>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</si>
  <si>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</si>
  <si>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</si>
  <si>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</si>
  <si>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</si>
  <si>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</si>
  <si>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</si>
  <si>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</si>
  <si>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</si>
  <si>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</si>
  <si>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</si>
  <si>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</si>
  <si>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</si>
  <si>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</si>
  <si>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</si>
  <si>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</si>
  <si>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</si>
  <si>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</si>
  <si>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</si>
  <si>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</si>
  <si>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</si>
  <si>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</si>
  <si>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</si>
  <si>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</si>
  <si>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</si>
  <si>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</si>
  <si>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</si>
  <si>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</si>
  <si>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</si>
  <si>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</si>
  <si>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</si>
  <si>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</si>
  <si>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</si>
  <si>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</si>
  <si>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</si>
  <si>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</si>
  <si>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</si>
  <si>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</si>
  <si>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</si>
  <si>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</si>
  <si>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</si>
  <si>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</si>
  <si>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</si>
  <si>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</si>
  <si>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</si>
  <si>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</si>
  <si>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</si>
  <si>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</si>
  <si>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</si>
  <si>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</si>
  <si>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</si>
  <si>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</si>
  <si>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</si>
  <si>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</si>
  <si>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</si>
  <si>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</si>
  <si>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</si>
  <si>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</si>
  <si>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</si>
  <si>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</si>
  <si>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</si>
  <si>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</si>
  <si>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</si>
  <si>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</si>
  <si>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</si>
  <si>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</si>
  <si>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</si>
  <si>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</si>
  <si>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</si>
  <si>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</si>
  <si>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</si>
  <si>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</si>
  <si>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</si>
  <si>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</si>
  <si>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</si>
  <si>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</si>
  <si>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</si>
  <si>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</si>
  <si>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</si>
  <si>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</si>
  <si>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</si>
  <si>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</si>
  <si>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</si>
  <si>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</si>
  <si>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</si>
  <si>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</si>
  <si>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</si>
  <si>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</si>
  <si>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</si>
  <si>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</si>
  <si>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</si>
  <si>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</si>
  <si>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</si>
  <si>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</si>
  <si>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</si>
  <si>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</si>
  <si>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</si>
  <si>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</si>
  <si>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</si>
  <si>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</si>
  <si>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</si>
  <si>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</si>
  <si>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</si>
  <si>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</si>
  <si>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</si>
  <si>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</si>
  <si>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</si>
  <si>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</si>
  <si>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</si>
  <si>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</si>
  <si>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</si>
  <si>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</si>
  <si>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</si>
  <si>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</si>
  <si>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</si>
  <si>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</si>
  <si>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</si>
  <si>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</si>
  <si>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</si>
  <si>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</si>
  <si>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</si>
  <si>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</si>
  <si>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</si>
  <si>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</si>
  <si>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</si>
  <si>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</si>
  <si>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</si>
  <si>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</si>
  <si>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</si>
  <si>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</si>
  <si>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</si>
  <si>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</si>
  <si>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</si>
  <si>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</si>
  <si>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</si>
  <si>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</si>
  <si>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</si>
  <si>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</si>
  <si>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</si>
  <si>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</si>
  <si>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</si>
  <si>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</si>
  <si>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</si>
  <si>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</si>
  <si>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</si>
  <si>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</si>
  <si>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</si>
  <si>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</si>
  <si>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</si>
  <si>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</si>
  <si>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</si>
  <si>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</si>
  <si>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</si>
  <si>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</si>
  <si>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</si>
  <si>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</si>
  <si>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</si>
  <si>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</si>
  <si>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</si>
  <si>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</si>
  <si>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</si>
  <si>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</si>
  <si>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</si>
  <si>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</si>
  <si>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</si>
  <si>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</si>
  <si>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</si>
  <si>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</si>
  <si>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</si>
  <si>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</si>
  <si>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</si>
  <si>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</si>
  <si>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</si>
  <si>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</si>
  <si>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</si>
  <si>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</si>
  <si>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</si>
  <si>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</si>
  <si>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</si>
  <si>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</si>
  <si>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</si>
  <si>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</si>
  <si>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</si>
  <si>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</si>
  <si>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</si>
  <si>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</si>
  <si>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</si>
  <si>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</si>
  <si>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</si>
  <si>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</si>
  <si>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</si>
  <si>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</si>
  <si>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</si>
  <si>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</si>
  <si>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</si>
  <si>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</si>
  <si>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</si>
  <si>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</si>
  <si>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</si>
  <si>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</si>
  <si>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</si>
  <si>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</si>
  <si>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</si>
  <si>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</si>
  <si>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</si>
  <si>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</si>
  <si>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</si>
  <si>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</si>
  <si>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</si>
  <si>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</si>
  <si>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</si>
  <si>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</si>
  <si>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</si>
  <si>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</si>
  <si>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</si>
  <si>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</si>
  <si>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</si>
  <si>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</si>
  <si>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</si>
  <si>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</si>
  <si>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</si>
  <si>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</si>
  <si>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</si>
  <si>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</si>
  <si>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</si>
  <si>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</si>
  <si>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</si>
  <si>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</si>
  <si>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</si>
  <si>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</si>
  <si>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</si>
  <si>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</si>
  <si>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</si>
  <si>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</si>
  <si>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</si>
  <si>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</si>
  <si>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</si>
  <si>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</si>
  <si>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</si>
  <si>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</si>
  <si>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</si>
  <si>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</si>
  <si>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</si>
  <si>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</si>
  <si>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</si>
  <si>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</si>
  <si>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</si>
  <si>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</si>
  <si>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</si>
  <si>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</si>
  <si>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</si>
  <si>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</si>
  <si>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</si>
  <si>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</si>
  <si>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</si>
  <si>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</si>
  <si>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</si>
  <si>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</si>
  <si>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</si>
  <si>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</si>
  <si>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</si>
  <si>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</si>
  <si>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</si>
  <si>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</si>
  <si>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</si>
  <si>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</si>
  <si>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</si>
  <si>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</si>
  <si>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</si>
  <si>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</si>
  <si>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</si>
  <si>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</si>
  <si>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</si>
  <si>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</si>
  <si>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</si>
  <si>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</si>
  <si>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</si>
  <si>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</si>
  <si>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</si>
  <si>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</si>
  <si>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</si>
  <si>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</si>
  <si>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</si>
  <si>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</si>
  <si>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</si>
  <si>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</si>
  <si>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</si>
  <si>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</si>
  <si>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</si>
  <si>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</si>
  <si>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</si>
  <si>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</si>
  <si>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</si>
  <si>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</si>
  <si>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</si>
  <si>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</si>
  <si>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</si>
  <si>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</si>
  <si>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</si>
  <si>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</si>
  <si>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</si>
  <si>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</si>
  <si>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</si>
  <si>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</si>
  <si>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</si>
  <si>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</si>
  <si>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</si>
  <si>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</si>
  <si>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</si>
  <si>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</si>
  <si>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</si>
  <si>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</si>
  <si>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</si>
  <si>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</si>
  <si>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</si>
  <si>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</si>
  <si>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</si>
  <si>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</si>
  <si>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</si>
  <si>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</si>
  <si>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</si>
  <si>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</si>
  <si>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</si>
  <si>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</si>
  <si>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</si>
  <si>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</si>
  <si>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</si>
  <si>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</si>
  <si>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</si>
  <si>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</si>
  <si>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</si>
  <si>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</si>
  <si>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</si>
  <si>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</si>
  <si>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</si>
  <si>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</si>
  <si>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</si>
  <si>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</si>
  <si>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</si>
  <si>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</si>
  <si>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</si>
  <si>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</si>
  <si>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</si>
  <si>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</si>
  <si>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</si>
  <si>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</si>
  <si>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</si>
  <si>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</si>
  <si>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</si>
  <si>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</si>
  <si>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</si>
  <si>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</si>
  <si>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</si>
  <si>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</si>
  <si>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</si>
  <si>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</si>
  <si>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</si>
  <si>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</si>
  <si>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</si>
  <si>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</si>
  <si>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</si>
  <si>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</si>
  <si>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</si>
  <si>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</si>
  <si>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</si>
  <si>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</si>
  <si>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</si>
  <si>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</si>
  <si>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</si>
  <si>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</si>
  <si>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</si>
  <si>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</si>
  <si>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</si>
  <si>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</si>
  <si>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</si>
  <si>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</si>
  <si>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</si>
  <si>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</si>
  <si>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</si>
  <si>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</si>
  <si>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</si>
  <si>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</si>
  <si>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</si>
  <si>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</si>
  <si>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</si>
  <si>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</si>
  <si>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</si>
  <si>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</si>
  <si>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</si>
  <si>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</si>
  <si>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</si>
  <si>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</si>
  <si>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</si>
  <si>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</si>
  <si>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</si>
  <si>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</si>
  <si>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</si>
  <si>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</si>
  <si>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</si>
  <si>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</si>
  <si>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</si>
  <si>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</si>
  <si>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</si>
  <si>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</si>
  <si>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</si>
  <si>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</si>
  <si>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</si>
  <si>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</si>
  <si>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</si>
  <si>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</si>
  <si>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</si>
  <si>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</si>
  <si>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</si>
  <si>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</si>
  <si>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</si>
  <si>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</si>
  <si>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</si>
  <si>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</si>
  <si>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</si>
  <si>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</si>
  <si>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</si>
  <si>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</si>
  <si>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</si>
  <si>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</si>
  <si>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</si>
  <si>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</si>
  <si>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</si>
  <si>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</si>
  <si>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</si>
  <si>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</si>
  <si>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</si>
  <si>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</si>
  <si>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</si>
  <si>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</si>
  <si>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</si>
  <si>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</si>
  <si>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</si>
  <si>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</si>
  <si>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</si>
  <si>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</si>
  <si>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</si>
  <si>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</si>
  <si>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</si>
  <si>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</si>
  <si>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</si>
  <si>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</si>
  <si>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</si>
  <si>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</si>
  <si>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</si>
  <si>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</si>
  <si>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</si>
  <si>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</si>
  <si>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</si>
  <si>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</si>
  <si>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</si>
  <si>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</si>
  <si>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</si>
  <si>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</si>
  <si>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</si>
  <si>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</si>
  <si>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</si>
  <si>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</si>
  <si>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</si>
  <si>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</si>
  <si>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</si>
  <si>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</si>
  <si>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</si>
  <si>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</si>
  <si>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</si>
  <si>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</si>
  <si>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</si>
  <si>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</si>
  <si>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</si>
  <si>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</si>
  <si>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</si>
  <si>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</si>
  <si>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</si>
  <si>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</si>
  <si>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</si>
  <si>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</si>
  <si>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</si>
  <si>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</si>
  <si>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</si>
  <si>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</si>
  <si>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</si>
  <si>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</si>
  <si>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</si>
  <si>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</si>
  <si>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</si>
  <si>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</si>
  <si>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</si>
  <si>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</si>
  <si>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</si>
  <si>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</si>
  <si>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</si>
  <si>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</si>
  <si>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</si>
  <si>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</si>
  <si>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</si>
  <si>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</si>
  <si>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</si>
  <si>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</si>
  <si>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</si>
  <si>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</si>
  <si>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</si>
  <si>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</si>
  <si>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</si>
  <si>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</si>
  <si>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</si>
  <si>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</si>
  <si>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</si>
  <si>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</si>
  <si>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</si>
  <si>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</si>
  <si>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</si>
  <si>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</si>
  <si>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</si>
  <si>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</si>
  <si>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</si>
  <si>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</si>
  <si>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</si>
  <si>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</si>
  <si>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</si>
  <si>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</si>
  <si>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</si>
  <si>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</si>
  <si>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</si>
  <si>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</si>
  <si>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</si>
  <si>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</si>
  <si>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</si>
  <si>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</si>
  <si>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</si>
  <si>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</si>
  <si>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</si>
  <si>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</si>
  <si>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</si>
  <si>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</si>
  <si>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</si>
  <si>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</si>
  <si>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</si>
  <si>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</si>
  <si>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</si>
  <si>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</si>
  <si>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</si>
  <si>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</si>
  <si>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</si>
  <si>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</si>
  <si>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</si>
  <si>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</si>
  <si>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</si>
  <si>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</si>
  <si>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</si>
  <si>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</si>
  <si>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</si>
  <si>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</si>
  <si>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</si>
  <si>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</si>
  <si>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</si>
  <si>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</si>
  <si>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</si>
  <si>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</si>
  <si>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</si>
  <si>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</si>
  <si>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</si>
  <si>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</si>
  <si>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</si>
  <si>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</si>
  <si>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</si>
  <si>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</si>
  <si>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</si>
  <si>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</si>
  <si>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</si>
  <si>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</si>
  <si>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</si>
  <si>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</si>
  <si>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</si>
  <si>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</si>
  <si>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</si>
  <si>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</si>
  <si>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</si>
  <si>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</si>
  <si>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</si>
  <si>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</si>
  <si>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</si>
  <si>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</si>
  <si>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</si>
  <si>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</si>
  <si>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</si>
  <si>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</si>
  <si>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</si>
  <si>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</si>
  <si>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</si>
  <si>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</si>
  <si>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</si>
  <si>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</si>
  <si>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</si>
  <si>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</si>
  <si>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</si>
  <si>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</si>
  <si>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</si>
  <si>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</si>
  <si>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</si>
  <si>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</si>
  <si>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</si>
  <si>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</si>
  <si>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</si>
  <si>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</si>
  <si>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</si>
  <si>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</si>
  <si>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</si>
  <si>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</si>
  <si>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</si>
  <si>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</si>
  <si>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</si>
  <si>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</si>
  <si>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</si>
  <si>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</si>
  <si>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</si>
  <si>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</si>
  <si>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</si>
  <si>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</si>
  <si>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</si>
  <si>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</si>
  <si>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</si>
  <si>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</si>
  <si>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</si>
  <si>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</si>
  <si>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</si>
  <si>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</si>
  <si>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</si>
  <si>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</si>
  <si>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</si>
  <si>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</si>
  <si>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</si>
  <si>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</si>
  <si>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</si>
  <si>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</si>
  <si>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</si>
  <si>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</si>
  <si>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</si>
  <si>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</si>
  <si>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</si>
  <si>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</si>
  <si>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</si>
  <si>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</si>
  <si>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</si>
  <si>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</si>
  <si>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</si>
  <si>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</si>
  <si>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</si>
  <si>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</si>
  <si>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</si>
  <si>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</si>
  <si>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</si>
  <si>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</si>
  <si>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</si>
  <si>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</si>
  <si>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</si>
  <si>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</si>
  <si>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</si>
  <si>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</si>
  <si>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</si>
  <si>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</si>
  <si>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</si>
  <si>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</si>
  <si>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</si>
  <si>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</si>
  <si>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</si>
  <si>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</si>
  <si>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</si>
  <si>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</si>
  <si>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</si>
  <si>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</si>
  <si>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</si>
  <si>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</si>
  <si>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</si>
  <si>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</si>
  <si>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</si>
  <si>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</si>
  <si>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</si>
  <si>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</si>
  <si>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</si>
  <si>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</si>
  <si>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</si>
  <si>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</si>
  <si>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</si>
  <si>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</si>
  <si>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</si>
  <si>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</si>
  <si>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</si>
  <si>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</si>
  <si>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</si>
  <si>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</si>
  <si>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</si>
  <si>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</si>
  <si>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</si>
  <si>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</si>
  <si>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</si>
  <si>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</si>
  <si>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</si>
  <si>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</si>
  <si>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</si>
  <si>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</si>
  <si>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</si>
  <si>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</si>
  <si>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</si>
  <si>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</si>
  <si>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</si>
  <si>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</si>
  <si>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</si>
  <si>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</si>
  <si>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</si>
  <si>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</si>
  <si>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</si>
  <si>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</si>
  <si>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</si>
  <si>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</si>
  <si>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</si>
  <si>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</si>
  <si>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</si>
  <si>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</si>
  <si>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</si>
  <si>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</si>
  <si>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</si>
  <si>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</si>
  <si>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</si>
  <si>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</si>
  <si>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</si>
  <si>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</si>
  <si>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</si>
  <si>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</si>
  <si>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</si>
  <si>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</si>
  <si>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</si>
  <si>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</si>
  <si>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</si>
  <si>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</si>
  <si>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</si>
  <si>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</si>
  <si>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</si>
  <si>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</si>
  <si>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</si>
  <si>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</si>
  <si>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</si>
  <si>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</si>
  <si>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</si>
  <si>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</si>
  <si>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</si>
  <si>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</si>
  <si>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</si>
  <si>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</si>
  <si>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</si>
  <si>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</si>
  <si>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</si>
  <si>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</si>
  <si>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</si>
  <si>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</si>
  <si>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</si>
  <si>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</si>
  <si>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</si>
  <si>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</si>
  <si>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</si>
  <si>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</si>
  <si>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</si>
  <si>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</si>
  <si>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</si>
  <si>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</si>
  <si>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</si>
  <si>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</si>
  <si>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</si>
  <si>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</si>
  <si>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</si>
  <si>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</si>
  <si>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</si>
  <si>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</si>
  <si>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</si>
  <si>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</si>
  <si>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</si>
  <si>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</si>
  <si>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</si>
  <si>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</si>
  <si>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</si>
  <si>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</si>
  <si>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</si>
  <si>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</si>
  <si>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</si>
  <si>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</si>
  <si>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</si>
  <si>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</si>
  <si>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</si>
  <si>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</si>
  <si>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</si>
  <si>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</si>
  <si>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</si>
  <si>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</si>
  <si>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</si>
  <si>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</si>
  <si>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</si>
  <si>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</si>
  <si>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</si>
  <si>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</si>
  <si>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</si>
  <si>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</si>
  <si>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</si>
  <si>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</si>
  <si>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</si>
  <si>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</si>
  <si>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</si>
  <si>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</si>
  <si>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</si>
  <si>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</si>
  <si>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</si>
  <si>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</si>
  <si>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</si>
  <si>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</si>
  <si>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</si>
  <si>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</si>
  <si>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</si>
  <si>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</si>
  <si>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</si>
  <si>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</si>
  <si>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</si>
  <si>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</si>
  <si>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</si>
  <si>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</si>
  <si>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</si>
  <si>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</si>
  <si>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</si>
  <si>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</si>
  <si>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</si>
  <si>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</si>
  <si>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</si>
  <si>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</si>
  <si>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</si>
  <si>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</si>
  <si>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</si>
  <si>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</si>
  <si>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</si>
  <si>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</si>
  <si>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</si>
  <si>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</si>
  <si>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</si>
  <si>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</si>
  <si>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</si>
  <si>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</si>
  <si>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</si>
  <si>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</si>
  <si>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</si>
  <si>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</si>
  <si>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</si>
  <si>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</si>
  <si>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</si>
  <si>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</si>
  <si>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</si>
  <si>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</si>
  <si>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</si>
  <si>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</si>
  <si>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</si>
  <si>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</si>
  <si>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</si>
  <si>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</si>
  <si>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</si>
  <si>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</si>
  <si>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</si>
  <si>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</si>
  <si>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</si>
  <si>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</si>
  <si>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</si>
  <si>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</si>
  <si>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</si>
  <si>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</si>
  <si>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</si>
  <si>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</si>
  <si>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</si>
  <si>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</si>
  <si>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</si>
  <si>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</si>
  <si>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</si>
  <si>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</si>
  <si>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</si>
  <si>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</si>
  <si>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</si>
  <si>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</si>
  <si>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</si>
  <si>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</si>
  <si>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</si>
  <si>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</si>
  <si>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</si>
  <si>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</si>
  <si>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</si>
  <si>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</si>
  <si>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</si>
  <si>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</si>
  <si>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</si>
  <si>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</si>
  <si>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</si>
  <si>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</si>
  <si>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</si>
  <si>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</si>
  <si>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</si>
  <si>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</si>
  <si>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</si>
  <si>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</si>
  <si>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</si>
  <si>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</si>
  <si>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</si>
  <si>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</si>
  <si>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</si>
  <si>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</si>
  <si>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</si>
  <si>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</si>
  <si>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</si>
  <si>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</si>
  <si>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</si>
  <si>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</si>
  <si>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</si>
  <si>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</si>
  <si>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</si>
  <si>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</si>
  <si>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</si>
  <si>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</si>
  <si>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</si>
  <si>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</si>
  <si>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</si>
  <si>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</si>
  <si>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</si>
  <si>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</si>
  <si>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</si>
  <si>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</si>
  <si>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</si>
  <si>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</si>
  <si>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</si>
  <si>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</si>
  <si>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</si>
  <si>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</si>
  <si>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</si>
  <si>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</si>
  <si>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</si>
  <si>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</si>
  <si>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</si>
  <si>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</si>
  <si>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</si>
  <si>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</si>
  <si>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</si>
  <si>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</si>
  <si>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</si>
  <si>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</si>
  <si>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</si>
  <si>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</si>
  <si>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</si>
  <si>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</si>
  <si>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</si>
  <si>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</si>
  <si>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</si>
  <si>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</si>
  <si>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</si>
  <si>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</si>
  <si>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</si>
  <si>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</si>
  <si>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</si>
  <si>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</si>
  <si>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</si>
  <si>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</si>
  <si>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</si>
  <si>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</si>
  <si>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</si>
  <si>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</si>
  <si>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</si>
  <si>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</si>
  <si>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</si>
  <si>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</si>
  <si>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</si>
  <si>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</si>
  <si>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</si>
  <si>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</si>
  <si>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</si>
  <si>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</si>
  <si>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</si>
  <si>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</si>
  <si>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</si>
  <si>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</si>
  <si>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</si>
  <si>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</si>
  <si>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</si>
  <si>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</si>
  <si>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</si>
  <si>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</si>
  <si>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</si>
  <si>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</si>
  <si>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</si>
  <si>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</si>
  <si>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</si>
  <si>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</si>
  <si>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</si>
  <si>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</si>
  <si>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</si>
  <si>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</si>
  <si>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</si>
  <si>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</si>
  <si>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</si>
  <si>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</si>
  <si>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</si>
  <si>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</si>
  <si>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</si>
  <si>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</si>
  <si>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</si>
  <si>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</si>
  <si>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</si>
  <si>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</si>
  <si>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</si>
  <si>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</si>
  <si>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</si>
  <si>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</si>
  <si>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</si>
  <si>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</si>
  <si>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</si>
  <si>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</si>
  <si>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</si>
  <si>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</si>
  <si>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</si>
  <si>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</si>
  <si>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</si>
  <si>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</si>
  <si>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</si>
  <si>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</si>
  <si>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</si>
  <si>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</si>
  <si>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</si>
  <si>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</si>
  <si>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</si>
  <si>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</si>
  <si>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</si>
  <si>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</si>
  <si>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</si>
  <si>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</si>
  <si>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</si>
  <si>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</si>
  <si>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</si>
  <si>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</si>
  <si>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</si>
  <si>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</si>
  <si>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</si>
  <si>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</si>
  <si>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</si>
  <si>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</si>
  <si>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</si>
  <si>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</si>
  <si>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</si>
  <si>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</si>
  <si>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</si>
  <si>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</si>
  <si>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</si>
  <si>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</si>
  <si>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</si>
  <si>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</si>
  <si>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</si>
  <si>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</si>
  <si>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</si>
  <si>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</si>
  <si>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</si>
  <si>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</si>
  <si>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</si>
  <si>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</si>
  <si>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</si>
  <si>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</si>
  <si>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</si>
  <si>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</si>
  <si>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</si>
  <si>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</si>
  <si>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</si>
  <si>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</si>
  <si>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</si>
  <si>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</si>
  <si>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</si>
  <si>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</si>
  <si>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</si>
  <si>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</si>
  <si>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</si>
  <si>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</si>
  <si>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</si>
  <si>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</si>
  <si>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</si>
  <si>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</si>
  <si>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</si>
  <si>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</si>
  <si>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</si>
  <si>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</si>
  <si>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</si>
  <si>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</si>
  <si>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</si>
  <si>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</si>
  <si>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</si>
  <si>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</si>
  <si>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</si>
  <si>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</si>
  <si>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</si>
  <si>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</si>
  <si>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</si>
  <si>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</si>
  <si>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</si>
  <si>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</si>
  <si>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</si>
  <si>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</si>
  <si>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</si>
  <si>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</si>
  <si>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</si>
  <si>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</si>
  <si>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</si>
  <si>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</si>
  <si>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</si>
  <si>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</si>
  <si>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</si>
  <si>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</si>
  <si>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</si>
  <si>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</si>
  <si>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</si>
  <si>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</si>
  <si>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</si>
  <si>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</si>
  <si>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</si>
  <si>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</si>
  <si>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</si>
  <si>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</si>
  <si>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</si>
  <si>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</si>
  <si>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</si>
  <si>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</si>
  <si>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</si>
  <si>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</si>
  <si>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</si>
  <si>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</si>
  <si>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</si>
  <si>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</si>
  <si>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</si>
  <si>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</si>
  <si>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</si>
  <si>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</si>
  <si>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</si>
  <si>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</si>
  <si>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</si>
  <si>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</si>
  <si>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</si>
  <si>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</si>
  <si>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</si>
  <si>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</si>
  <si>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</si>
  <si>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</si>
  <si>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</si>
  <si>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</si>
  <si>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</si>
  <si>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</si>
  <si>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</si>
  <si>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</si>
  <si>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</si>
  <si>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</si>
  <si>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</si>
  <si>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</si>
  <si>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</si>
  <si>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</si>
  <si>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</si>
  <si>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</si>
  <si>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</si>
  <si>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</si>
  <si>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</si>
  <si>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</si>
  <si>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</si>
  <si>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</si>
  <si>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</si>
  <si>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</si>
  <si>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</si>
  <si>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</si>
  <si>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</si>
  <si>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</si>
  <si>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</si>
  <si>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</si>
  <si>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</si>
  <si>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</si>
  <si>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</si>
  <si>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</si>
  <si>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</si>
  <si>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</si>
  <si>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</si>
  <si>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</si>
  <si>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</si>
  <si>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</si>
  <si>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</si>
  <si>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</si>
  <si>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</si>
  <si>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</si>
  <si>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</si>
  <si>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</si>
  <si>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</si>
  <si>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</si>
  <si>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</si>
  <si>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</si>
  <si>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</si>
  <si>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</si>
  <si>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</si>
  <si>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</si>
  <si>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</si>
  <si>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</si>
  <si>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</si>
  <si>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</si>
  <si>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</si>
  <si>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</si>
  <si>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</si>
  <si>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</si>
  <si>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</si>
  <si>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</si>
  <si>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</si>
  <si>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</si>
  <si>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</si>
  <si>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</si>
  <si>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</si>
  <si>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</si>
  <si>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</si>
  <si>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</si>
  <si>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</si>
  <si>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</si>
  <si>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</si>
  <si>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</si>
  <si>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</si>
  <si>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</si>
  <si>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</si>
  <si>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</si>
  <si>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</si>
  <si>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</si>
  <si>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</si>
  <si>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</si>
  <si>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</si>
  <si>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</si>
  <si>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</si>
  <si>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</si>
  <si>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</si>
  <si>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</si>
  <si>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</si>
  <si>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</si>
  <si>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</si>
  <si>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</si>
  <si>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</si>
  <si>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</si>
  <si>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</si>
  <si>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</si>
  <si>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</si>
  <si>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</si>
  <si>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</si>
  <si>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</si>
  <si>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</si>
  <si>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</si>
  <si>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</si>
  <si>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</si>
  <si>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</si>
  <si>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</si>
  <si>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</si>
  <si>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</si>
  <si>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</si>
  <si>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</si>
  <si>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</si>
  <si>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</si>
  <si>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</si>
  <si>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</si>
  <si>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</si>
  <si>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</si>
  <si>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</si>
  <si>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</si>
  <si>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</si>
  <si>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</si>
  <si>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</si>
  <si>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</si>
  <si>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</si>
  <si>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</si>
  <si>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</si>
  <si>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</si>
  <si>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</si>
  <si>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</si>
  <si>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</si>
  <si>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</si>
  <si>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</si>
  <si>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</si>
  <si>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</si>
  <si>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</si>
  <si>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</si>
  <si>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</si>
  <si>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</si>
  <si>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</si>
  <si>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</si>
  <si>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</si>
  <si>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</si>
  <si>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</si>
  <si>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</si>
  <si>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</si>
  <si>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</si>
  <si>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</si>
  <si>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</si>
  <si>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</si>
  <si>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</si>
  <si>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</si>
  <si>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</si>
  <si>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</si>
  <si>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</si>
  <si>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</si>
  <si>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</si>
  <si>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</si>
  <si>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</si>
  <si>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</si>
  <si>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</si>
  <si>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</si>
  <si>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</si>
  <si>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</si>
  <si>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</si>
  <si>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</si>
  <si>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</si>
  <si>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</si>
  <si>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</si>
  <si>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</si>
  <si>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</si>
  <si>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</si>
  <si>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</si>
  <si>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</si>
  <si>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</si>
  <si>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</si>
  <si>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</si>
  <si>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</si>
  <si>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</si>
  <si>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</si>
  <si>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</si>
  <si>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</si>
  <si>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</si>
  <si>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</si>
  <si>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</si>
  <si>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</si>
  <si>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</si>
  <si>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</si>
  <si>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</si>
  <si>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</si>
  <si>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</si>
  <si>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</si>
  <si>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</si>
  <si>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</si>
  <si>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</si>
  <si>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</si>
  <si>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</si>
  <si>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</si>
  <si>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</si>
  <si>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</si>
  <si>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</si>
  <si>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</si>
  <si>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</si>
  <si>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</si>
  <si>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</si>
  <si>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</si>
  <si>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</si>
  <si>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</si>
  <si>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</si>
  <si>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</si>
  <si>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</si>
  <si>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</si>
  <si>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</si>
  <si>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</si>
  <si>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</si>
  <si>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</si>
  <si>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</si>
  <si>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</si>
  <si>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</si>
  <si>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</si>
  <si>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</si>
  <si>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</si>
  <si>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</si>
  <si>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</si>
  <si>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</si>
  <si>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</si>
  <si>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</si>
  <si>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</si>
  <si>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</si>
  <si>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</si>
  <si>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</si>
  <si>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</si>
  <si>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</si>
  <si>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</si>
  <si>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</si>
  <si>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</si>
  <si>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</si>
  <si>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</si>
  <si>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</si>
  <si>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</si>
  <si>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</si>
  <si>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</si>
  <si>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</si>
  <si>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</si>
  <si>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</si>
  <si>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</si>
  <si>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</si>
  <si>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</si>
  <si>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</si>
  <si>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</si>
  <si>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</si>
  <si>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</si>
  <si>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</si>
  <si>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</si>
  <si>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</si>
  <si>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</si>
  <si>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</si>
  <si>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</si>
  <si>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</si>
  <si>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</si>
  <si>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</si>
  <si>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</si>
  <si>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</si>
  <si>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</si>
  <si>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</si>
  <si>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</si>
  <si>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</si>
  <si>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</si>
  <si>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</si>
  <si>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</si>
  <si>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</si>
  <si>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</si>
  <si>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</si>
  <si>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</si>
  <si>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</si>
  <si>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</si>
  <si>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</si>
  <si>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</si>
  <si>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</si>
  <si>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</si>
  <si>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</si>
  <si>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</si>
  <si>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</si>
  <si>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</si>
  <si>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</si>
  <si>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</si>
  <si>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</si>
  <si>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</si>
  <si>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</si>
  <si>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</si>
  <si>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</si>
  <si>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</si>
  <si>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</si>
  <si>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</si>
  <si>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</si>
  <si>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</si>
  <si>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</si>
  <si>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</si>
  <si>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</si>
  <si>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</si>
  <si>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</si>
  <si>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</si>
  <si>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</si>
  <si>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</si>
  <si>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</si>
  <si>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</si>
  <si>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</si>
  <si>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</si>
  <si>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</si>
  <si>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</si>
  <si>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</si>
  <si>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</si>
  <si>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</si>
  <si>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</si>
  <si>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</si>
  <si>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</si>
  <si>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</si>
  <si>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</si>
  <si>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</si>
  <si>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</si>
  <si>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</si>
  <si>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</si>
  <si>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</si>
  <si>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</si>
  <si>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</si>
  <si>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</si>
  <si>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</si>
  <si>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</si>
  <si>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</si>
  <si>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</si>
  <si>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</si>
  <si>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</si>
  <si>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</si>
  <si>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</si>
  <si>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</si>
  <si>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</si>
  <si>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</si>
  <si>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</si>
  <si>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</si>
  <si>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</si>
  <si>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</si>
  <si>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</si>
  <si>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</si>
  <si>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</si>
  <si>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</si>
  <si>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</si>
  <si>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</si>
  <si>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</si>
  <si>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</si>
  <si>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</si>
  <si>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</si>
  <si>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</si>
  <si>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</si>
  <si>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</si>
  <si>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</si>
  <si>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</si>
  <si>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</si>
  <si>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</si>
  <si>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</si>
  <si>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</si>
  <si>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</si>
  <si>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</si>
  <si>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</si>
  <si>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</si>
  <si>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</si>
  <si>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</si>
  <si>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</si>
  <si>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</si>
  <si>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</si>
  <si>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</si>
  <si>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</si>
  <si>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</si>
  <si>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</si>
  <si>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</si>
  <si>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</si>
  <si>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</si>
  <si>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</si>
  <si>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</si>
  <si>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</si>
  <si>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</si>
  <si>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</si>
  <si>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</si>
  <si>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</si>
  <si>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</si>
  <si>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</si>
  <si>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</si>
  <si>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</si>
  <si>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</si>
  <si>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</si>
  <si>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</si>
  <si>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</si>
  <si>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</si>
  <si>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</si>
  <si>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</si>
  <si>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</si>
  <si>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</si>
  <si>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</si>
  <si>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</si>
  <si>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</si>
  <si>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</si>
  <si>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</si>
  <si>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</si>
  <si>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</si>
  <si>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</si>
  <si>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</si>
  <si>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</si>
  <si>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</si>
  <si>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</si>
  <si>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</si>
  <si>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</si>
  <si>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</si>
  <si>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</si>
  <si>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</si>
  <si>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</si>
  <si>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</si>
  <si>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</si>
  <si>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</si>
  <si>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</si>
  <si>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</si>
  <si>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</si>
  <si>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</si>
  <si>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</si>
  <si>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</si>
  <si>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</si>
  <si>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</si>
  <si>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</si>
  <si>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</si>
  <si>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</si>
  <si>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</si>
  <si>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</si>
  <si>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</si>
  <si>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</si>
  <si>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</si>
  <si>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</si>
  <si>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</si>
  <si>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</si>
  <si>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</si>
  <si>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</si>
  <si>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</si>
  <si>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</si>
  <si>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</si>
  <si>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</si>
  <si>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</si>
  <si>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</si>
  <si>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</si>
  <si>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</si>
  <si>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</si>
  <si>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</si>
  <si>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</si>
  <si>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</si>
  <si>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</si>
  <si>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</si>
  <si>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</si>
  <si>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</si>
  <si>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</si>
  <si>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</si>
  <si>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</si>
  <si>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</si>
  <si>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</si>
  <si>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</si>
  <si>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</si>
  <si>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</si>
  <si>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</si>
  <si>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</si>
  <si>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</si>
  <si>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</si>
  <si>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</si>
  <si>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</si>
  <si>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</si>
  <si>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</si>
  <si>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</si>
  <si>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</si>
  <si>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</si>
  <si>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</si>
  <si>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</si>
  <si>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</si>
  <si>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</si>
  <si>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</si>
  <si>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</si>
  <si>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</si>
  <si>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</si>
  <si>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</si>
  <si>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</si>
  <si>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</si>
  <si>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</si>
  <si>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</si>
  <si>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</si>
  <si>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</si>
  <si>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</si>
  <si>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</si>
  <si>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</si>
  <si>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</si>
  <si>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</si>
  <si>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</si>
  <si>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</si>
  <si>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</si>
  <si>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</si>
  <si>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</si>
  <si>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</si>
  <si>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</si>
  <si>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</si>
  <si>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</si>
  <si>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</si>
  <si>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</si>
  <si>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</si>
  <si>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</si>
  <si>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</si>
  <si>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</si>
  <si>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</si>
  <si>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</si>
  <si>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</si>
  <si>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</si>
  <si>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</si>
  <si>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</si>
  <si>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</si>
  <si>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</si>
  <si>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</si>
  <si>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</si>
  <si>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</si>
  <si>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</si>
  <si>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</si>
  <si>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</si>
  <si>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</si>
  <si>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</si>
  <si>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</si>
  <si>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</si>
  <si>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</si>
  <si>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</si>
  <si>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</si>
  <si>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</si>
  <si>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</si>
  <si>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</si>
  <si>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</si>
  <si>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</si>
  <si>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</si>
  <si>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</si>
  <si>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</si>
  <si>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</si>
  <si>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</si>
  <si>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</si>
  <si>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</si>
  <si>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</si>
  <si>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</si>
  <si>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</si>
  <si>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</si>
  <si>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</si>
  <si>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</si>
  <si>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</si>
  <si>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</si>
  <si>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</si>
  <si>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</si>
  <si>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</si>
  <si>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</si>
  <si>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</si>
  <si>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</si>
  <si>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</si>
  <si>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</si>
  <si>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</si>
  <si>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</si>
  <si>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</si>
  <si>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</si>
  <si>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</si>
  <si>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</si>
  <si>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</si>
  <si>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</si>
  <si>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</si>
  <si>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</si>
  <si>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</si>
  <si>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</si>
  <si>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</si>
  <si>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</si>
  <si>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</si>
  <si>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</si>
  <si>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</si>
  <si>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</si>
  <si>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</si>
  <si>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</si>
  <si>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</si>
  <si>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</si>
  <si>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</si>
  <si>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</si>
  <si>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</si>
  <si>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</si>
  <si>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</si>
  <si>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</si>
  <si>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</si>
  <si>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</si>
  <si>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</si>
  <si>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</si>
  <si>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</si>
  <si>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</si>
  <si>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</si>
  <si>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</si>
  <si>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</si>
  <si>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</si>
  <si>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</si>
  <si>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</si>
  <si>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</si>
  <si>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</si>
  <si>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</si>
  <si>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</si>
  <si>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</si>
  <si>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</si>
  <si>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</si>
  <si>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</si>
  <si>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</si>
  <si>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</si>
  <si>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</si>
  <si>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</si>
  <si>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</si>
  <si>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</si>
  <si>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</si>
  <si>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</si>
  <si>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</si>
  <si>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</si>
  <si>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</si>
  <si>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</si>
  <si>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</si>
  <si>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</si>
  <si>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</si>
  <si>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</si>
  <si>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</si>
  <si>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</si>
  <si>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</si>
  <si>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</si>
  <si>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</si>
  <si>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</si>
  <si>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</si>
  <si>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</si>
  <si>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</si>
  <si>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</si>
  <si>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</si>
  <si>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</si>
  <si>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</si>
  <si>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</si>
  <si>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</si>
  <si>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</si>
  <si>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</si>
  <si>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</si>
  <si>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</si>
  <si>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</si>
  <si>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</si>
  <si>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</si>
  <si>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</si>
  <si>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</si>
  <si>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</si>
  <si>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</si>
  <si>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</si>
  <si>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</si>
  <si>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</si>
  <si>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</si>
  <si>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</si>
  <si>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</si>
  <si>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</si>
  <si>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</si>
  <si>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</si>
  <si>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</si>
  <si>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</si>
  <si>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</si>
  <si>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</si>
  <si>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</si>
  <si>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</si>
  <si>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</si>
  <si>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</si>
  <si>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</si>
  <si>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</si>
  <si>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</si>
  <si>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</si>
  <si>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</si>
  <si>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</si>
  <si>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</si>
  <si>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</si>
  <si>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</si>
  <si>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</si>
  <si>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</si>
  <si>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</si>
  <si>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</si>
  <si>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</si>
  <si>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</si>
  <si>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</si>
  <si>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</si>
  <si>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</si>
  <si>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</si>
  <si>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</si>
  <si>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</si>
  <si>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</si>
  <si>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</si>
  <si>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</si>
  <si>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</si>
  <si>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</si>
  <si>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</si>
  <si>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</si>
  <si>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</si>
  <si>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</si>
  <si>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</si>
  <si>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</si>
  <si>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</si>
  <si>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</si>
  <si>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</si>
  <si>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</si>
  <si>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</si>
  <si>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</si>
  <si>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</si>
  <si>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</si>
  <si>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</si>
  <si>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</si>
  <si>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</si>
  <si>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</si>
  <si>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</si>
  <si>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</si>
  <si>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</si>
  <si>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</si>
  <si>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</si>
  <si>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</si>
  <si>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</si>
  <si>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</si>
  <si>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</si>
  <si>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</si>
  <si>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</si>
  <si>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</si>
  <si>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</si>
  <si>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</si>
  <si>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</si>
  <si>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</si>
  <si>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</si>
  <si>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</si>
  <si>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</si>
  <si>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</si>
  <si>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</si>
  <si>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</si>
  <si>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</si>
  <si>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</si>
  <si>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</si>
  <si>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</si>
  <si>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</si>
  <si>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</si>
  <si>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</si>
  <si>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</si>
  <si>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</si>
  <si>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</si>
  <si>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</si>
  <si>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</si>
  <si>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</si>
  <si>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</si>
  <si>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</si>
  <si>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</si>
  <si>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</si>
  <si>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</si>
  <si>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</si>
  <si>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</si>
  <si>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</si>
  <si>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</si>
  <si>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</si>
  <si>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</si>
  <si>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</si>
  <si>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</si>
  <si>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</si>
  <si>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</si>
  <si>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</si>
  <si>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</si>
  <si>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</si>
  <si>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</si>
  <si>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</si>
  <si>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</si>
  <si>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</si>
  <si>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</si>
  <si>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</si>
  <si>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</si>
  <si>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</si>
  <si>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</si>
  <si>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</si>
  <si>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</si>
  <si>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</si>
  <si>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</si>
  <si>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</si>
  <si>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</si>
  <si>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</si>
  <si>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</si>
  <si>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</si>
  <si>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</si>
  <si>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</si>
  <si>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</si>
  <si>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</si>
  <si>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</si>
  <si>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</si>
  <si>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</si>
  <si>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</si>
  <si>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</si>
  <si>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</si>
  <si>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</si>
  <si>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</si>
  <si>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</si>
  <si>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</si>
  <si>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</si>
  <si>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</si>
  <si>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</si>
  <si>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</si>
  <si>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</si>
  <si>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</si>
  <si>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</si>
  <si>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</si>
  <si>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</si>
  <si>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</si>
  <si>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</si>
  <si>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</si>
  <si>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</si>
  <si>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</si>
  <si>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</si>
  <si>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</si>
  <si>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</si>
  <si>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</si>
  <si>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</si>
  <si>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</si>
  <si>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</si>
  <si>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</si>
  <si>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</si>
  <si>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</si>
  <si>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</si>
  <si>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</si>
  <si>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</si>
  <si>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</si>
  <si>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</si>
  <si>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</si>
  <si>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</si>
  <si>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</si>
  <si>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</si>
  <si>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</si>
  <si>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</si>
  <si>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</si>
  <si>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</si>
  <si>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</si>
  <si>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</si>
  <si>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</si>
  <si>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</si>
  <si>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</si>
  <si>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</si>
  <si>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</si>
  <si>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</si>
  <si>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</si>
  <si>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</si>
  <si>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</si>
  <si>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</si>
  <si>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</si>
  <si>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</si>
  <si>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</si>
  <si>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</si>
  <si>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</si>
  <si>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</si>
  <si>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</si>
  <si>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</si>
  <si>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</si>
  <si>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</si>
  <si>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</si>
  <si>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</si>
  <si>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</si>
  <si>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</si>
  <si>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</si>
  <si>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</si>
  <si>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</si>
  <si>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</si>
  <si>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</si>
  <si>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</si>
  <si>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</si>
  <si>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</si>
  <si>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</si>
  <si>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</si>
  <si>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</si>
  <si>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</si>
  <si>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</si>
  <si>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</si>
  <si>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</si>
  <si>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</si>
  <si>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</si>
  <si>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</si>
  <si>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</si>
  <si>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</si>
  <si>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</si>
  <si>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</si>
  <si>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</si>
  <si>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</si>
  <si>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</si>
  <si>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</si>
  <si>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</si>
  <si>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</si>
  <si>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</si>
  <si>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</si>
  <si>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</si>
  <si>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</si>
  <si>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</si>
  <si>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</si>
  <si>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</si>
  <si>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</si>
  <si>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</si>
  <si>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</si>
  <si>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</si>
  <si>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</si>
  <si>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</si>
  <si>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</si>
  <si>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</si>
  <si>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</si>
  <si>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</si>
  <si>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</si>
  <si>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</si>
  <si>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</si>
  <si>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</si>
  <si>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</si>
  <si>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</si>
  <si>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</si>
  <si>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</si>
  <si>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</si>
  <si>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</si>
  <si>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</si>
  <si>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</si>
  <si>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</si>
  <si>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</si>
  <si>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</si>
  <si>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</si>
  <si>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</si>
  <si>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</si>
  <si>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</si>
  <si>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</si>
  <si>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</si>
  <si>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</si>
  <si>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</si>
  <si>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</si>
  <si>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</si>
  <si>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</si>
  <si>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</si>
  <si>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</si>
  <si>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</si>
  <si>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</si>
  <si>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</si>
  <si>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</si>
  <si>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</si>
  <si>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</si>
  <si>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</si>
  <si>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</si>
  <si>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</si>
  <si>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</si>
  <si>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</si>
  <si>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</si>
  <si>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</si>
  <si>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</si>
  <si>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</si>
  <si>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</si>
  <si>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</si>
  <si>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</si>
  <si>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</si>
  <si>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</si>
  <si>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</si>
  <si>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</si>
  <si>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</si>
  <si>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</si>
  <si>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</si>
  <si>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</si>
  <si>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</si>
  <si>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</si>
  <si>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</si>
  <si>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</si>
  <si>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</si>
  <si>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</si>
  <si>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</si>
  <si>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</si>
  <si>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</si>
  <si>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</si>
  <si>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</si>
  <si>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</si>
  <si>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</si>
  <si>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</si>
  <si>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</si>
  <si>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</si>
  <si>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</si>
  <si>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</si>
  <si>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</si>
  <si>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</si>
  <si>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</si>
  <si>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</si>
  <si>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</si>
  <si>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</si>
  <si>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</si>
  <si>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</si>
  <si>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</si>
  <si>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</si>
  <si>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</si>
  <si>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</si>
  <si>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</si>
  <si>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</si>
  <si>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</si>
  <si>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</si>
  <si>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</si>
  <si>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</si>
  <si>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</si>
  <si>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</si>
  <si>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</si>
  <si>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</si>
  <si>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</si>
  <si>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</si>
  <si>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</si>
  <si>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</si>
  <si>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</si>
  <si>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</si>
  <si>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</si>
  <si>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</si>
  <si>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</si>
  <si>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</si>
  <si>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</si>
  <si>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</si>
  <si>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</si>
  <si>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</si>
  <si>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</si>
  <si>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</si>
  <si>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</si>
  <si>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</si>
  <si>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</si>
  <si>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</si>
  <si>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</si>
  <si>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</si>
  <si>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</si>
  <si>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</si>
  <si>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</si>
  <si>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</si>
  <si>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</si>
  <si>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</si>
  <si>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</si>
  <si>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</si>
  <si>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</si>
  <si>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</si>
  <si>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</si>
  <si>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</si>
  <si>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</si>
  <si>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</si>
  <si>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</si>
  <si>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</si>
  <si>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</si>
  <si>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</si>
  <si>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</si>
  <si>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</si>
  <si>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</si>
  <si>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</si>
  <si>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</si>
  <si>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</si>
  <si>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</si>
  <si>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</si>
  <si>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</si>
  <si>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</si>
  <si>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</si>
  <si>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</si>
  <si>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</si>
  <si>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</si>
  <si>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</si>
  <si>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</si>
  <si>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</si>
  <si>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</si>
  <si>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</si>
  <si>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</si>
  <si>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</si>
  <si>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</si>
  <si>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</si>
  <si>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</si>
  <si>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</si>
  <si>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</si>
  <si>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</si>
  <si>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</si>
  <si>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</si>
  <si>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</si>
  <si>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</si>
  <si>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</si>
  <si>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</si>
  <si>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</si>
  <si>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</si>
  <si>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</si>
  <si>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</si>
  <si>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</si>
  <si>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</si>
  <si>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</si>
  <si>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</si>
  <si>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</si>
  <si>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</si>
  <si>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</si>
  <si>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</si>
  <si>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</si>
  <si>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</si>
  <si>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</si>
  <si>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</si>
  <si>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</si>
  <si>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</si>
  <si>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</si>
  <si>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</si>
  <si>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</si>
  <si>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</si>
  <si>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</si>
  <si>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</si>
  <si>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</si>
  <si>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</si>
  <si>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</si>
  <si>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</si>
  <si>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</si>
  <si>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</si>
  <si>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</si>
  <si>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</si>
  <si>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</si>
  <si>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</si>
  <si>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</si>
  <si>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</si>
  <si>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</si>
  <si>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</si>
  <si>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</si>
  <si>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</si>
  <si>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</si>
  <si>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</si>
  <si>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</si>
  <si>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</si>
  <si>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</si>
  <si>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</si>
  <si>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</si>
  <si>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</si>
  <si>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</si>
  <si>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</si>
  <si>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</si>
  <si>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</si>
  <si>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</si>
  <si>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</si>
  <si>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</si>
  <si>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</si>
  <si>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</si>
  <si>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</si>
  <si>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</si>
  <si>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</si>
  <si>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</si>
  <si>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</si>
  <si>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</si>
  <si>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</si>
  <si>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</si>
  <si>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</si>
  <si>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</si>
  <si>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</si>
  <si>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</si>
  <si>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</si>
  <si>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</si>
  <si>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</si>
  <si>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</si>
  <si>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</si>
  <si>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</si>
  <si>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</si>
  <si>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</si>
  <si>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</si>
  <si>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</si>
  <si>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</si>
  <si>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</si>
  <si>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</si>
  <si>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</si>
  <si>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</si>
  <si>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</si>
  <si>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</si>
  <si>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</si>
  <si>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</si>
  <si>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</si>
  <si>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</si>
  <si>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</si>
  <si>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</si>
  <si>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</si>
  <si>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</si>
  <si>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</si>
  <si>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</si>
  <si>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</si>
  <si>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</si>
  <si>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</si>
  <si>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</si>
  <si>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</si>
  <si>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</si>
  <si>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</si>
  <si>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</si>
  <si>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</si>
  <si>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</si>
  <si>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</si>
  <si>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</si>
  <si>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</si>
  <si>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</si>
  <si>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</si>
  <si>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</si>
  <si>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</si>
  <si>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</si>
  <si>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</si>
  <si>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</si>
  <si>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</si>
  <si>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</si>
  <si>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</si>
  <si>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</si>
  <si>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</si>
  <si>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</si>
  <si>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</si>
  <si>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</si>
  <si>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</si>
  <si>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</si>
  <si>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</si>
  <si>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</si>
  <si>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</si>
  <si>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</si>
  <si>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</si>
  <si>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</si>
  <si>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</si>
  <si>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</si>
  <si>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</si>
  <si>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</si>
  <si>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</si>
  <si>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</si>
  <si>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</si>
  <si>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</si>
  <si>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</si>
  <si>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</si>
  <si>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</si>
  <si>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</si>
  <si>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</si>
  <si>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</si>
  <si>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</si>
  <si>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</si>
  <si>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</si>
  <si>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</si>
  <si>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</si>
  <si>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</si>
  <si>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</si>
  <si>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</si>
  <si>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</si>
  <si>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</si>
  <si>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</si>
  <si>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</si>
  <si>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</si>
  <si>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</si>
  <si>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</si>
  <si>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</si>
  <si>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</si>
  <si>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</si>
  <si>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</si>
  <si>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</si>
  <si>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</si>
  <si>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</si>
  <si>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</si>
  <si>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</si>
  <si>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</si>
  <si>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</si>
  <si>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</si>
  <si>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</si>
  <si>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</si>
  <si>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</si>
  <si>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</si>
  <si>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</si>
  <si>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</si>
  <si>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</si>
  <si>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</si>
  <si>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</si>
  <si>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</si>
  <si>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</si>
  <si>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</si>
  <si>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</si>
  <si>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</si>
  <si>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</si>
  <si>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</si>
  <si>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</si>
  <si>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</si>
  <si>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</si>
  <si>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</si>
  <si>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</si>
  <si>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</si>
  <si>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</si>
  <si>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</si>
  <si>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</si>
  <si>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</si>
  <si>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</si>
  <si>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</si>
  <si>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</si>
  <si>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</si>
  <si>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</si>
  <si>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</si>
  <si>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</si>
  <si>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</si>
  <si>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</si>
  <si>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</si>
  <si>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</si>
  <si>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</si>
  <si>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</si>
  <si>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</si>
  <si>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</si>
  <si>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</si>
  <si>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</si>
  <si>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</si>
  <si>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</si>
  <si>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</si>
  <si>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</si>
  <si>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</si>
  <si>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</si>
  <si>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</si>
  <si>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</si>
  <si>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</si>
  <si>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</si>
  <si>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</si>
  <si>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</si>
  <si>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</si>
  <si>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</si>
  <si>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</si>
  <si>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</si>
  <si>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</si>
  <si>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</si>
  <si>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</si>
  <si>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</si>
  <si>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</si>
  <si>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</si>
  <si>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</si>
  <si>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</si>
  <si>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</si>
  <si>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</si>
  <si>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</si>
  <si>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</si>
  <si>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</si>
  <si>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</si>
  <si>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</si>
  <si>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</si>
  <si>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</si>
  <si>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</si>
  <si>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</si>
  <si>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</si>
  <si>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</si>
  <si>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</si>
  <si>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</si>
  <si>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</si>
  <si>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</si>
  <si>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</si>
  <si>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</si>
  <si>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</si>
  <si>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</si>
  <si>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</si>
  <si>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</si>
  <si>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</si>
  <si>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</si>
  <si>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</si>
  <si>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</si>
  <si>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</si>
  <si>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</si>
  <si>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</si>
  <si>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</si>
  <si>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</si>
  <si>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</si>
  <si>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</si>
  <si>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</si>
  <si>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</si>
  <si>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</si>
  <si>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</si>
  <si>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</si>
  <si>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</si>
  <si>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</si>
  <si>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</si>
  <si>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</si>
  <si>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</si>
  <si>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</si>
  <si>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</si>
  <si>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</si>
  <si>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</si>
  <si>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</si>
  <si>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</si>
  <si>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</si>
  <si>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</si>
  <si>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</si>
  <si>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</si>
  <si>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</si>
  <si>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</si>
  <si>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</si>
  <si>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</si>
  <si>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</si>
  <si>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</si>
  <si>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</si>
  <si>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</si>
  <si>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</si>
  <si>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</si>
  <si>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</si>
  <si>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</si>
  <si>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</si>
  <si>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</si>
  <si>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</si>
  <si>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</si>
  <si>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</si>
  <si>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</si>
  <si>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</si>
  <si>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</si>
  <si>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</si>
  <si>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</si>
  <si>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</si>
  <si>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</si>
  <si>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</si>
  <si>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</si>
  <si>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</si>
  <si>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</si>
  <si>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</si>
  <si>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</si>
  <si>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</si>
  <si>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</si>
  <si>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</si>
  <si>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</si>
  <si>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</si>
  <si>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</si>
  <si>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</si>
  <si>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</si>
  <si>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</si>
  <si>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</si>
  <si>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</si>
  <si>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</si>
  <si>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</si>
  <si>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</si>
  <si>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</si>
  <si>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</si>
  <si>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</si>
  <si>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</si>
  <si>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</si>
  <si>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</si>
  <si>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</si>
  <si>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</si>
  <si>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</si>
  <si>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</si>
  <si>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</si>
  <si>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</si>
  <si>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</si>
  <si>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</si>
  <si>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</si>
  <si>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</si>
  <si>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</si>
  <si>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</si>
  <si>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</si>
  <si>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</si>
  <si>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</si>
  <si>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</si>
  <si>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</si>
  <si>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</si>
  <si>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</si>
  <si>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</si>
  <si>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</si>
  <si>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</si>
  <si>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</si>
  <si>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</si>
  <si>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</si>
  <si>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</si>
  <si>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</si>
  <si>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</si>
  <si>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</si>
  <si>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</si>
  <si>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</si>
  <si>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</si>
  <si>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</si>
  <si>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</si>
  <si>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</si>
  <si>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</si>
  <si>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</si>
  <si>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</si>
  <si>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</si>
  <si>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</si>
  <si>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</si>
  <si>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</si>
  <si>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</si>
  <si>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</si>
  <si>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</si>
  <si>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</si>
  <si>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</si>
  <si>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</si>
  <si>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</si>
  <si>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</si>
  <si>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</si>
  <si>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</si>
  <si>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</si>
  <si>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</si>
  <si>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</si>
  <si>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</si>
  <si>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</si>
  <si>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</si>
  <si>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</si>
  <si>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</si>
  <si>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</si>
  <si>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</si>
  <si>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</si>
  <si>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</si>
  <si>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</si>
  <si>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</si>
  <si>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</si>
  <si>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</si>
  <si>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</si>
  <si>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</si>
  <si>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</si>
  <si>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</si>
  <si>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</si>
  <si>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</si>
  <si>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</si>
  <si>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</si>
  <si>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</si>
  <si>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</si>
  <si>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</si>
  <si>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</si>
  <si>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</si>
  <si>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</si>
  <si>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</si>
  <si>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</si>
  <si>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</si>
  <si>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</si>
  <si>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</si>
  <si>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</si>
  <si>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</si>
  <si>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</si>
  <si>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</si>
  <si>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</si>
  <si>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</si>
  <si>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</si>
  <si>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</si>
  <si>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</si>
  <si>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</si>
  <si>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</si>
  <si>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</si>
  <si>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</si>
  <si>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</si>
  <si>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</si>
  <si>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</si>
  <si>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</si>
  <si>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</si>
  <si>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</si>
  <si>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</si>
  <si>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</si>
  <si>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</si>
  <si>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</si>
  <si>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</si>
  <si>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</si>
  <si>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</si>
  <si>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</si>
  <si>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</si>
  <si>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</si>
  <si>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</si>
  <si>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</si>
  <si>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</si>
  <si>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</si>
  <si>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</si>
  <si>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</si>
  <si>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</si>
  <si>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</si>
  <si>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</si>
  <si>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</si>
  <si>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</si>
  <si>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</si>
  <si>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</si>
  <si>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</si>
  <si>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</si>
  <si>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</si>
  <si>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</si>
  <si>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</si>
  <si>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</si>
  <si>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</si>
  <si>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</si>
  <si>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</si>
  <si>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</si>
  <si>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</si>
  <si>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</si>
  <si>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</si>
  <si>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</si>
  <si>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</si>
  <si>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</si>
  <si>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</si>
  <si>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</si>
  <si>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</si>
  <si>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</si>
  <si>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</si>
  <si>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</si>
  <si>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</si>
  <si>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</si>
  <si>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</si>
  <si>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</si>
  <si>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</si>
  <si>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</si>
  <si>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</si>
  <si>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</si>
  <si>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</si>
  <si>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</si>
  <si>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</si>
  <si>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</si>
  <si>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</si>
  <si>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</si>
  <si>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</si>
  <si>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</si>
  <si>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</si>
  <si>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</si>
  <si>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</si>
  <si>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</si>
  <si>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</si>
  <si>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</si>
  <si>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</si>
  <si>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</si>
  <si>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</si>
  <si>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</si>
  <si>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</si>
  <si>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</si>
  <si>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</si>
  <si>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</si>
  <si>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</si>
  <si>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</si>
  <si>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</si>
  <si>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</si>
  <si>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</si>
  <si>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</si>
  <si>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</si>
  <si>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</si>
  <si>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</si>
  <si>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</si>
  <si>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</si>
  <si>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</si>
  <si>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</si>
  <si>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</si>
  <si>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</si>
  <si>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</si>
  <si>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</si>
  <si>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</si>
  <si>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</si>
  <si>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</si>
  <si>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</si>
  <si>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</si>
  <si>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</si>
  <si>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</si>
  <si>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</si>
  <si>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</si>
  <si>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</si>
  <si>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</si>
  <si>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</si>
  <si>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</si>
  <si>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</si>
  <si>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</si>
  <si>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</si>
  <si>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</si>
  <si>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</si>
  <si>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</si>
  <si>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</si>
  <si>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</si>
  <si>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</si>
  <si>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</si>
  <si>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</si>
  <si>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</si>
  <si>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</si>
  <si>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</si>
  <si>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</si>
  <si>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</si>
  <si>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</si>
  <si>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</si>
  <si>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</si>
  <si>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</si>
  <si>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</si>
  <si>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</si>
  <si>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</si>
  <si>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</si>
  <si>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</si>
  <si>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</si>
  <si>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</si>
  <si>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</si>
  <si>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</si>
  <si>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</si>
  <si>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</si>
  <si>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</si>
  <si>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</si>
  <si>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</si>
  <si>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</si>
  <si>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</si>
  <si>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</si>
  <si>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</si>
  <si>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</si>
  <si>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</si>
  <si>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</si>
  <si>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</si>
  <si>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</si>
  <si>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</si>
  <si>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</si>
  <si>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</si>
  <si>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</si>
  <si>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</si>
  <si>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</si>
  <si>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</si>
  <si>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</si>
  <si>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</si>
  <si>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</si>
  <si>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</si>
  <si>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</si>
  <si>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</si>
  <si>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</si>
  <si>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</si>
  <si>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</si>
  <si>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</si>
  <si>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</si>
  <si>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</si>
  <si>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</si>
  <si>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</si>
  <si>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</si>
  <si>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</si>
  <si>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</si>
  <si>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</si>
  <si>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</si>
  <si>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</si>
  <si>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</si>
  <si>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</si>
  <si>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</si>
  <si>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</si>
  <si>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</si>
  <si>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</si>
  <si>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</si>
  <si>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</si>
  <si>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</si>
  <si>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</si>
  <si>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</si>
  <si>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</si>
  <si>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</si>
  <si>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</si>
  <si>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</si>
  <si>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</si>
  <si>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</si>
  <si>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</si>
  <si>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</si>
  <si>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</si>
  <si>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</si>
  <si>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</si>
  <si>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</si>
  <si>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</si>
  <si>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</si>
  <si>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</si>
  <si>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</si>
  <si>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</si>
  <si>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</si>
  <si>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</si>
  <si>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</si>
  <si>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</si>
  <si>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</si>
  <si>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</si>
  <si>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</si>
  <si>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</si>
  <si>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</si>
  <si>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</si>
  <si>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</si>
  <si>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</si>
  <si>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</si>
  <si>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</si>
  <si>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</si>
  <si>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</si>
  <si>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</si>
  <si>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</si>
  <si>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</si>
  <si>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</si>
  <si>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</si>
  <si>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</si>
  <si>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</si>
  <si>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</si>
  <si>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</si>
  <si>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</si>
  <si>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</si>
  <si>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</si>
  <si>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</si>
  <si>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</si>
  <si>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</si>
  <si>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</si>
  <si>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</si>
  <si>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</si>
  <si>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</si>
  <si>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</si>
  <si>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</si>
  <si>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</si>
  <si>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</si>
  <si>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</si>
  <si>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</si>
  <si>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</si>
  <si>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</si>
  <si>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</si>
  <si>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</si>
  <si>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</si>
  <si>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</si>
  <si>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</si>
  <si>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</si>
  <si>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</si>
  <si>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</si>
  <si>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</si>
  <si>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</si>
  <si>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</si>
  <si>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</si>
  <si>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</si>
  <si>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</si>
  <si>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</si>
  <si>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</si>
  <si>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</si>
  <si>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</si>
  <si>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</si>
  <si>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</si>
  <si>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</si>
  <si>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</si>
  <si>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</si>
  <si>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</si>
  <si>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</si>
  <si>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</si>
  <si>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</si>
  <si>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</si>
  <si>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</si>
  <si>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</si>
  <si>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</si>
  <si>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</si>
  <si>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</si>
  <si>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</si>
  <si>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</si>
  <si>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</si>
  <si>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</si>
  <si>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</si>
  <si>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</si>
  <si>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</si>
  <si>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</si>
  <si>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</si>
  <si>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</si>
  <si>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</si>
  <si>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</si>
  <si>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</si>
  <si>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</si>
  <si>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</si>
  <si>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</si>
  <si>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</si>
  <si>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</si>
  <si>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</si>
  <si>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</si>
  <si>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</si>
  <si>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</si>
  <si>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</si>
  <si>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</si>
  <si>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</si>
  <si>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</si>
  <si>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</si>
  <si>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</si>
  <si>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</si>
  <si>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</si>
  <si>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</si>
  <si>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</si>
  <si>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</si>
  <si>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</si>
  <si>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</si>
  <si>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</si>
  <si>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</si>
  <si>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</si>
  <si>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</si>
  <si>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</si>
  <si>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</si>
  <si>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</si>
  <si>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</si>
  <si>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</si>
  <si>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</si>
  <si>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</si>
  <si>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</si>
  <si>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</si>
  <si>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</si>
  <si>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</si>
  <si>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</si>
  <si>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</si>
  <si>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</si>
  <si>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</si>
  <si>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</si>
  <si>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</si>
  <si>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</si>
  <si>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</si>
  <si>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</si>
  <si>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</si>
  <si>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</si>
  <si>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</si>
  <si>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</si>
  <si>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</si>
  <si>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</si>
  <si>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</si>
  <si>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</si>
  <si>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</si>
  <si>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</si>
  <si>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</si>
  <si>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</si>
  <si>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</si>
  <si>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</si>
  <si>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</si>
  <si>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</si>
  <si>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</si>
  <si>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</si>
  <si>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</si>
  <si>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</si>
  <si>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</si>
  <si>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</si>
  <si>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</si>
  <si>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</si>
  <si>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</si>
  <si>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</si>
  <si>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</si>
  <si>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</si>
  <si>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</si>
  <si>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</si>
  <si>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</si>
  <si>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</si>
  <si>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</si>
  <si>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</si>
  <si>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</si>
  <si>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</si>
  <si>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</si>
  <si>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</si>
  <si>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</si>
  <si>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</si>
  <si>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</si>
  <si>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</si>
  <si>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</si>
  <si>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</si>
  <si>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</si>
  <si>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</si>
  <si>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</si>
  <si>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</si>
  <si>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</si>
  <si>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</si>
  <si>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</si>
  <si>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</si>
  <si>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</si>
  <si>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</si>
  <si>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</si>
  <si>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</si>
  <si>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</si>
  <si>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</si>
  <si>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</si>
  <si>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</si>
  <si>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</si>
  <si>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</si>
  <si>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</si>
  <si>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</si>
  <si>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</si>
  <si>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</si>
  <si>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</si>
  <si>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</si>
  <si>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</si>
  <si>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</si>
  <si>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</si>
  <si>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</si>
  <si>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</si>
  <si>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</si>
  <si>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</si>
  <si>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</si>
  <si>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</si>
  <si>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</si>
  <si>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</si>
  <si>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</si>
  <si>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</si>
  <si>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</si>
  <si>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</si>
  <si>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</si>
  <si>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</si>
  <si>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</si>
  <si>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</si>
  <si>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</si>
  <si>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</si>
  <si>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</si>
  <si>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</si>
  <si>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</si>
  <si>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</si>
  <si>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</si>
  <si>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</si>
  <si>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</si>
  <si>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</si>
  <si>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</si>
  <si>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</si>
  <si>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</si>
  <si>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</si>
  <si>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</si>
  <si>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</si>
  <si>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</si>
  <si>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</si>
  <si>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</si>
  <si>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</si>
  <si>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</si>
  <si>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</si>
  <si>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</si>
  <si>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</si>
  <si>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</si>
  <si>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</si>
  <si>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</si>
  <si>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</si>
  <si>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</si>
  <si>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</si>
  <si>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</si>
  <si>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</si>
  <si>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</si>
  <si>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</si>
  <si>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</si>
  <si>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</si>
  <si>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</si>
  <si>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</si>
  <si>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</si>
  <si>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</si>
  <si>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</si>
  <si>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</si>
  <si>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</si>
  <si>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</si>
  <si>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</si>
  <si>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</si>
  <si>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</si>
  <si>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</si>
  <si>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</si>
  <si>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</si>
  <si>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</si>
  <si>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</si>
  <si>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</si>
  <si>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</si>
  <si>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</si>
  <si>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</si>
  <si>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</si>
  <si>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</si>
  <si>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</si>
  <si>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</si>
  <si>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</si>
  <si>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</si>
  <si>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</si>
  <si>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</si>
  <si>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</si>
  <si>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</si>
  <si>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</si>
  <si>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</si>
  <si>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</si>
  <si>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</si>
  <si>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</si>
  <si>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</si>
  <si>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</si>
  <si>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</si>
  <si>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</si>
  <si>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</si>
  <si>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</si>
  <si>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</si>
  <si>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</si>
  <si>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</si>
  <si>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</si>
  <si>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</si>
  <si>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</si>
  <si>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</si>
  <si>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</si>
  <si>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</si>
  <si>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</si>
  <si>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</si>
  <si>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</si>
  <si>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</si>
  <si>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</si>
  <si>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</si>
  <si>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</si>
  <si>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</si>
  <si>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</si>
  <si>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</si>
  <si>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</si>
  <si>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</si>
  <si>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</si>
  <si>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</si>
  <si>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</si>
  <si>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</si>
  <si>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</si>
  <si>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</si>
  <si>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</si>
  <si>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</si>
  <si>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</si>
  <si>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</si>
  <si>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</si>
  <si>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</si>
  <si>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</si>
  <si>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</si>
  <si>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</si>
  <si>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</si>
  <si>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</si>
  <si>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</si>
  <si>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</si>
  <si>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</si>
  <si>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</si>
  <si>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</si>
  <si>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</si>
  <si>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</si>
  <si>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</si>
  <si>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</si>
  <si>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</si>
  <si>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</si>
  <si>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</si>
  <si>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</si>
  <si>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</si>
  <si>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</si>
  <si>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</si>
  <si>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</si>
  <si>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</si>
  <si>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</si>
  <si>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</si>
  <si>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</si>
  <si>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</si>
  <si>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</si>
  <si>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</si>
  <si>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</si>
  <si>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</si>
  <si>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</si>
  <si>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</si>
  <si>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</si>
  <si>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</si>
  <si>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</si>
  <si>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</si>
  <si>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</si>
  <si>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</si>
  <si>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</si>
  <si>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</si>
  <si>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</si>
  <si>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</si>
  <si>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</si>
  <si>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</si>
  <si>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</si>
  <si>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</si>
  <si>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</si>
  <si>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</si>
  <si>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</si>
  <si>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</si>
  <si>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</si>
  <si>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</si>
  <si>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</si>
  <si>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</si>
  <si>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</si>
  <si>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</si>
  <si>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</si>
  <si>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</si>
  <si>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</si>
  <si>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</si>
  <si>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</si>
  <si>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</si>
  <si>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</si>
  <si>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</si>
  <si>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</si>
  <si>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</si>
  <si>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</si>
  <si>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</si>
  <si>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</si>
  <si>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</si>
  <si>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</si>
  <si>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</si>
  <si>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</si>
  <si>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</si>
  <si>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</si>
  <si>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</si>
  <si>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</si>
  <si>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</si>
  <si>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</si>
  <si>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</si>
  <si>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</si>
  <si>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</si>
  <si>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</si>
  <si>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</si>
  <si>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</si>
  <si>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</si>
  <si>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</si>
  <si>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</si>
  <si>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</si>
  <si>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</si>
  <si>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</si>
  <si>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</si>
  <si>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</si>
  <si>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</si>
  <si>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</si>
  <si>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</si>
  <si>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</si>
  <si>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</si>
  <si>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</si>
  <si>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</si>
  <si>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</si>
  <si>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</si>
  <si>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</si>
  <si>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</si>
  <si>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</si>
  <si>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</si>
  <si>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</si>
  <si>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</si>
  <si>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</si>
  <si>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</si>
  <si>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</si>
  <si>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</si>
  <si>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</si>
  <si>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</si>
  <si>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</si>
  <si>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</si>
  <si>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</si>
  <si>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</si>
  <si>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</si>
  <si>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</si>
  <si>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</si>
  <si>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</si>
  <si>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</si>
  <si>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</si>
  <si>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</si>
  <si>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</si>
  <si>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</si>
  <si>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</si>
  <si>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</si>
  <si>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</si>
  <si>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</si>
  <si>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</si>
  <si>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</si>
  <si>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</si>
  <si>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</si>
  <si>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</si>
  <si>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</si>
  <si>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</si>
  <si>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</si>
  <si>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</si>
  <si>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</si>
  <si>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</si>
  <si>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</si>
  <si>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</si>
  <si>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</si>
  <si>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</si>
  <si>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</si>
  <si>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</si>
  <si>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</si>
  <si>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</si>
  <si>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</si>
  <si>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</si>
  <si>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</si>
  <si>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</si>
  <si>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</si>
  <si>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</si>
  <si>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</si>
  <si>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</si>
  <si>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</si>
  <si>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</si>
  <si>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</si>
  <si>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</si>
  <si>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</si>
  <si>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</si>
  <si>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</si>
  <si>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</si>
  <si>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</si>
  <si>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</si>
  <si>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</si>
  <si>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</si>
  <si>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</si>
  <si>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</si>
  <si>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</si>
  <si>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</si>
  <si>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</si>
  <si>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</si>
  <si>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</si>
  <si>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</si>
  <si>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</si>
  <si>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</si>
  <si>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</si>
  <si>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</si>
  <si>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</si>
  <si>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</si>
  <si>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</si>
  <si>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</si>
  <si>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</si>
  <si>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</si>
  <si>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</si>
  <si>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</si>
  <si>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</si>
  <si>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</si>
  <si>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</si>
  <si>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</si>
  <si>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</si>
  <si>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</si>
  <si>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</si>
  <si>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</si>
  <si>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</si>
  <si>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</si>
  <si>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</si>
  <si>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</si>
  <si>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</si>
  <si>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</si>
  <si>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</si>
  <si>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</si>
  <si>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</si>
  <si>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</si>
  <si>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</si>
  <si>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</si>
  <si>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</si>
  <si>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</si>
  <si>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</si>
  <si>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</si>
  <si>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</si>
  <si>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</si>
  <si>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</si>
  <si>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</si>
  <si>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</si>
  <si>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</si>
  <si>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</si>
  <si>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</si>
  <si>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</si>
  <si>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</si>
  <si>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</si>
  <si>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</si>
  <si>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</si>
  <si>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</si>
  <si>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</si>
  <si>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</si>
  <si>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</si>
  <si>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</si>
  <si>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</si>
  <si>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</si>
  <si>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</si>
  <si>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</si>
  <si>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</si>
  <si>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</si>
  <si>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</si>
  <si>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</si>
  <si>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</si>
  <si>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</si>
  <si>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</si>
  <si>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</si>
  <si>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</si>
  <si>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</si>
  <si>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</si>
  <si>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</si>
  <si>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</si>
  <si>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</si>
  <si>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</si>
  <si>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</si>
  <si>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</si>
  <si>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</si>
  <si>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</si>
  <si>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</si>
  <si>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</si>
  <si>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</si>
  <si>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</si>
  <si>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</si>
  <si>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</si>
  <si>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</si>
  <si>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</si>
  <si>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</si>
  <si>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</si>
  <si>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</si>
  <si>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</si>
  <si>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</si>
  <si>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</si>
  <si>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</si>
  <si>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</si>
  <si>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</si>
  <si>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</si>
  <si>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</si>
  <si>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</si>
  <si>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</si>
  <si>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</si>
  <si>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</si>
  <si>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</si>
  <si>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</si>
  <si>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</si>
  <si>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</si>
  <si>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</si>
  <si>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</si>
  <si>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</si>
  <si>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</si>
  <si>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</si>
  <si>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</si>
  <si>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</si>
  <si>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</si>
  <si>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</si>
  <si>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</si>
  <si>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</si>
  <si>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</si>
  <si>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</si>
  <si>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</si>
  <si>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</si>
  <si>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</si>
  <si>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</si>
  <si>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</si>
  <si>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</si>
  <si>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</si>
  <si>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</si>
  <si>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</si>
  <si>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</si>
  <si>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</si>
  <si>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</si>
  <si>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</si>
  <si>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</si>
  <si>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</si>
  <si>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</si>
  <si>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</si>
  <si>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</si>
  <si>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</si>
  <si>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</si>
  <si>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</si>
  <si>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</si>
  <si>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</si>
  <si>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</si>
  <si>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</si>
  <si>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</si>
  <si>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</si>
  <si>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</si>
  <si>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</si>
  <si>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</si>
  <si>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</si>
  <si>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</si>
  <si>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</si>
  <si>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</si>
  <si>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</si>
  <si>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</si>
  <si>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</si>
  <si>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</si>
  <si>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</si>
  <si>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</si>
  <si>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</si>
  <si>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</si>
  <si>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</si>
  <si>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</si>
  <si>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</si>
  <si>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</si>
  <si>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</si>
  <si>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</si>
  <si>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</si>
  <si>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</si>
  <si>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</si>
  <si>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</si>
  <si>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</si>
  <si>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</si>
  <si>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</si>
  <si>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</si>
  <si>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</si>
  <si>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</si>
  <si>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</si>
  <si>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</si>
  <si>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</si>
  <si>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</si>
  <si>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</si>
  <si>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</si>
  <si>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</si>
  <si>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</si>
  <si>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</si>
  <si>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</si>
  <si>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</si>
  <si>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</si>
  <si>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</si>
  <si>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</si>
  <si>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</si>
  <si>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</si>
  <si>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</si>
  <si>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</si>
  <si>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</si>
  <si>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</si>
  <si>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</si>
  <si>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</si>
  <si>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</si>
  <si>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</si>
  <si>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</si>
  <si>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</si>
  <si>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</si>
  <si>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</si>
  <si>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</si>
  <si>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</si>
  <si>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</si>
  <si>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</si>
  <si>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</si>
  <si>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</si>
  <si>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</si>
  <si>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</si>
  <si>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</si>
  <si>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</si>
  <si>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</si>
  <si>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</si>
  <si>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</si>
  <si>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</si>
  <si>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</si>
  <si>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</si>
  <si>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</si>
  <si>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</si>
  <si>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</si>
  <si>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</si>
  <si>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</si>
  <si>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</si>
  <si>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</si>
  <si>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</si>
  <si>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</si>
  <si>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</si>
  <si>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</si>
  <si>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</si>
  <si>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</si>
  <si>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</si>
  <si>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</si>
  <si>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</si>
  <si>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</si>
  <si>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</si>
  <si>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</si>
  <si>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</si>
  <si>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</si>
  <si>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</si>
  <si>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</si>
  <si>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</si>
  <si>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</si>
  <si>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</si>
  <si>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</si>
  <si>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</si>
  <si>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</si>
  <si>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</si>
  <si>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</si>
  <si>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</si>
  <si>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</si>
  <si>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</si>
  <si>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</si>
  <si>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</si>
  <si>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</si>
  <si>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</si>
  <si>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</si>
  <si>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</si>
  <si>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</si>
  <si>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</si>
  <si>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</si>
  <si>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</si>
  <si>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</si>
  <si>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</si>
  <si>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</si>
  <si>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</si>
  <si>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</si>
  <si>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</si>
  <si>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</si>
  <si>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</si>
  <si>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</si>
  <si>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</si>
  <si>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</si>
  <si>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</si>
  <si>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</si>
  <si>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</si>
  <si>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</si>
  <si>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</si>
  <si>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</si>
  <si>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</si>
  <si>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</si>
  <si>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</si>
  <si>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</si>
  <si>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</si>
  <si>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</si>
  <si>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</si>
  <si>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</si>
  <si>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</si>
  <si>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</si>
  <si>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</si>
  <si>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</si>
  <si>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</si>
  <si>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</si>
  <si>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</si>
  <si>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</si>
  <si>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</si>
  <si>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</si>
  <si>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</si>
  <si>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</si>
  <si>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</si>
  <si>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</si>
  <si>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</si>
  <si>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</si>
  <si>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</si>
  <si>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</si>
  <si>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</si>
  <si>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</si>
  <si>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</si>
  <si>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</si>
  <si>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</si>
  <si>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</si>
  <si>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</si>
  <si>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</si>
  <si>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</si>
  <si>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</si>
  <si>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</si>
  <si>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</si>
  <si>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</si>
  <si>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</si>
  <si>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</si>
  <si>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</si>
  <si>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</si>
  <si>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</si>
  <si>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</si>
  <si>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</si>
  <si>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</si>
  <si>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</si>
  <si>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</si>
  <si>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</si>
  <si>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</si>
  <si>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</si>
  <si>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</si>
  <si>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</si>
  <si>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</si>
  <si>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</si>
  <si>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</si>
  <si>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</si>
  <si>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</si>
  <si>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</si>
  <si>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</si>
  <si>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</si>
  <si>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</si>
  <si>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</si>
  <si>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</si>
  <si>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</si>
  <si>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</si>
  <si>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</si>
  <si>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</si>
  <si>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</si>
  <si>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</si>
  <si>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</si>
  <si>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</si>
  <si>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</si>
  <si>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</si>
  <si>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</si>
  <si>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</si>
  <si>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</si>
  <si>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</si>
  <si>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</si>
  <si>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</si>
  <si>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</si>
  <si>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</si>
  <si>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</si>
  <si>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</si>
  <si>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</si>
  <si>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</si>
  <si>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</si>
  <si>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</si>
  <si>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</si>
  <si>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</si>
  <si>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</si>
  <si>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</si>
  <si>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</si>
  <si>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</si>
  <si>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</si>
  <si>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</si>
  <si>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</si>
  <si>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</si>
  <si>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</si>
  <si>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</si>
  <si>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</si>
  <si>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</si>
  <si>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</si>
  <si>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</si>
  <si>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</si>
  <si>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</si>
  <si>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</si>
  <si>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</si>
  <si>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</si>
  <si>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</si>
  <si>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</si>
  <si>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</si>
  <si>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</si>
  <si>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</si>
  <si>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</si>
  <si>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</si>
  <si>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</si>
  <si>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</si>
  <si>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</si>
  <si>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</si>
  <si>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</si>
  <si>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</si>
  <si>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</si>
  <si>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</si>
  <si>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</si>
  <si>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</si>
  <si>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</si>
  <si>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</si>
  <si>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</si>
  <si>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</si>
  <si>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</si>
  <si>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</si>
  <si>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</si>
  <si>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</si>
  <si>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</si>
  <si>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</si>
  <si>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</si>
  <si>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</si>
  <si>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</si>
  <si>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</si>
  <si>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</si>
  <si>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</si>
  <si>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</si>
  <si>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</si>
  <si>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</si>
  <si>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</si>
  <si>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</si>
  <si>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</si>
  <si>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</si>
  <si>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</si>
  <si>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</si>
  <si>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</si>
  <si>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</si>
  <si>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</si>
  <si>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</si>
  <si>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</si>
  <si>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</si>
  <si>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</si>
  <si>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</si>
  <si>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</si>
  <si>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</si>
  <si>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</si>
  <si>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</si>
  <si>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</si>
  <si>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</si>
  <si>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</si>
  <si>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</si>
  <si>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</si>
  <si>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</si>
  <si>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</si>
  <si>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</si>
  <si>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</si>
  <si>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</si>
  <si>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</si>
  <si>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</si>
  <si>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</si>
  <si>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</si>
  <si>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</si>
  <si>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</si>
  <si>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</si>
  <si>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</si>
  <si>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</si>
  <si>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</si>
  <si>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</si>
  <si>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</si>
  <si>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</si>
  <si>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</si>
  <si>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</si>
  <si>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</si>
  <si>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</si>
  <si>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</si>
  <si>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</si>
  <si>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</si>
  <si>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</si>
  <si>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</si>
  <si>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</si>
  <si>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</si>
  <si>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</si>
  <si>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</si>
  <si>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</si>
  <si>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</si>
  <si>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</si>
  <si>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</si>
  <si>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</si>
  <si>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</si>
  <si>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</si>
  <si>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</si>
  <si>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</si>
  <si>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</si>
  <si>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</si>
  <si>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</si>
  <si>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</si>
  <si>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</si>
  <si>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</si>
  <si>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</si>
  <si>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</si>
  <si>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</si>
  <si>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</si>
  <si>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</si>
  <si>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</si>
  <si>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</si>
  <si>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</si>
  <si>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</si>
  <si>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</si>
  <si>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</si>
  <si>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</si>
  <si>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</si>
  <si>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</si>
  <si>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</si>
  <si>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</si>
  <si>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</si>
  <si>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</si>
  <si>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</si>
  <si>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</si>
  <si>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</si>
  <si>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</si>
  <si>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</si>
  <si>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</si>
  <si>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</si>
  <si>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</si>
  <si>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</si>
  <si>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</si>
  <si>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</si>
  <si>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</si>
  <si>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</si>
  <si>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</si>
  <si>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</si>
  <si>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</si>
  <si>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</si>
  <si>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</si>
  <si>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</si>
  <si>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</si>
  <si>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</si>
  <si>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</si>
  <si>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</si>
  <si>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</si>
  <si>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</si>
  <si>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</si>
  <si>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</si>
  <si>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</si>
  <si>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</si>
  <si>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</si>
  <si>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</si>
  <si>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</si>
  <si>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</si>
  <si>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</si>
  <si>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</si>
  <si>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</si>
  <si>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</si>
  <si>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</si>
  <si>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</si>
  <si>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</si>
  <si>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</si>
  <si>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</si>
  <si>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</si>
  <si>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</si>
  <si>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</si>
  <si>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</si>
  <si>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</si>
  <si>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</si>
  <si>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</si>
  <si>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</si>
  <si>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</si>
  <si>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</si>
  <si>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</si>
  <si>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</si>
  <si>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</si>
  <si>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</si>
  <si>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</si>
  <si>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</si>
  <si>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</si>
  <si>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</si>
  <si>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</si>
  <si>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</si>
  <si>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</si>
  <si>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</si>
  <si>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</si>
  <si>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</si>
  <si>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</si>
  <si>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</si>
  <si>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</si>
  <si>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</si>
  <si>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</si>
  <si>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</si>
  <si>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</si>
  <si>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</si>
  <si>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</si>
  <si>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</si>
  <si>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</si>
  <si>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</si>
  <si>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</si>
  <si>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</si>
  <si>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</si>
  <si>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</si>
  <si>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</si>
  <si>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</si>
  <si>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</si>
  <si>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</si>
  <si>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</si>
  <si>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</si>
  <si>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</si>
  <si>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</si>
  <si>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</si>
  <si>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</si>
  <si>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</si>
  <si>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</si>
  <si>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</si>
  <si>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</si>
  <si>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</si>
  <si>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</si>
  <si>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</si>
  <si>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</si>
  <si>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</si>
  <si>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</si>
  <si>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</si>
  <si>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</si>
  <si>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</si>
  <si>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</si>
  <si>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</si>
  <si>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</si>
  <si>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</si>
  <si>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</si>
  <si>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</si>
  <si>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</si>
  <si>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</si>
  <si>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</si>
  <si>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</si>
  <si>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</si>
  <si>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</si>
  <si>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</si>
  <si>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</si>
  <si>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</si>
  <si>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</si>
  <si>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</si>
  <si>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</si>
  <si>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</si>
  <si>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</si>
  <si>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</si>
  <si>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</si>
  <si>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</si>
  <si>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</si>
  <si>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</si>
  <si>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</si>
  <si>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</si>
  <si>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</si>
  <si>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</si>
  <si>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</si>
  <si>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</si>
  <si>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</si>
  <si>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</si>
  <si>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</si>
  <si>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</si>
  <si>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</si>
  <si>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</si>
  <si>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</si>
  <si>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</si>
  <si>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</si>
  <si>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</si>
  <si>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</si>
  <si>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</si>
  <si>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</si>
  <si>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</si>
  <si>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</si>
  <si>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</si>
  <si>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</si>
  <si>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</si>
  <si>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</si>
  <si>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</si>
  <si>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</si>
  <si>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</si>
  <si>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</si>
  <si>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</si>
  <si>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</si>
  <si>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</si>
  <si>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</si>
  <si>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</si>
  <si>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</si>
  <si>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</si>
  <si>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</si>
  <si>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</si>
  <si>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</si>
  <si>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</si>
  <si>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</si>
  <si>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</si>
  <si>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</si>
  <si>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</si>
  <si>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</si>
  <si>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</si>
  <si>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</si>
  <si>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</si>
  <si>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</si>
  <si>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</si>
  <si>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</si>
  <si>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</si>
  <si>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</si>
  <si>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</si>
  <si>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</si>
  <si>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</si>
  <si>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</si>
  <si>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</si>
  <si>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</si>
  <si>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</si>
  <si>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</si>
  <si>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</si>
  <si>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</si>
  <si>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</si>
  <si>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</si>
  <si>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</si>
  <si>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</si>
  <si>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</si>
  <si>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</si>
  <si>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</si>
  <si>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</si>
  <si>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</si>
  <si>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</si>
  <si>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</si>
  <si>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</si>
  <si>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</si>
  <si>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</si>
  <si>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</si>
  <si>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</si>
  <si>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</si>
  <si>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</si>
  <si>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</si>
  <si>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</si>
  <si>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</si>
  <si>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</si>
  <si>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</si>
  <si>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</si>
  <si>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</si>
  <si>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</si>
  <si>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</si>
  <si>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</si>
  <si>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</si>
  <si>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</si>
  <si>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</si>
  <si>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</si>
  <si>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</si>
  <si>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</si>
  <si>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</si>
  <si>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</si>
  <si>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</si>
  <si>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</si>
  <si>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</si>
  <si>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</si>
  <si>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</si>
  <si>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</si>
  <si>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</si>
  <si>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</si>
  <si>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</si>
  <si>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</si>
  <si>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</si>
  <si>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</si>
  <si>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</si>
  <si>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</si>
  <si>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</si>
  <si>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</si>
  <si>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</si>
  <si>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</si>
  <si>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</si>
  <si>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</si>
  <si>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</si>
  <si>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</si>
  <si>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</si>
  <si>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</si>
  <si>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</si>
  <si>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</si>
  <si>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</si>
  <si>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</si>
  <si>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</si>
  <si>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</si>
  <si>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</si>
  <si>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</si>
  <si>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</si>
  <si>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</si>
  <si>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</si>
  <si>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</si>
  <si>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</si>
  <si>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</si>
  <si>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</si>
  <si>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</si>
  <si>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</si>
  <si>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</si>
  <si>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</si>
  <si>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</si>
  <si>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</si>
  <si>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</si>
  <si>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</si>
  <si>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</si>
  <si>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</si>
  <si>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</si>
  <si>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</si>
  <si>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</si>
  <si>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</si>
  <si>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</si>
  <si>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</si>
  <si>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</si>
  <si>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</si>
  <si>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</si>
  <si>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</si>
  <si>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</si>
  <si>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</si>
  <si>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</si>
  <si>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</si>
  <si>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</si>
  <si>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</si>
  <si>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</si>
  <si>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</si>
  <si>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</si>
  <si>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</si>
  <si>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</si>
  <si>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</si>
  <si>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</si>
  <si>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</si>
  <si>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</si>
  <si>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</si>
  <si>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</si>
  <si>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</si>
  <si>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</si>
  <si>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</si>
  <si>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</si>
  <si>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</si>
  <si>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</si>
  <si>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</si>
  <si>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</si>
  <si>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</si>
  <si>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</si>
  <si>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</si>
  <si>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</si>
  <si>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</si>
  <si>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</si>
  <si>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</si>
  <si>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</si>
  <si>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</si>
  <si>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</si>
  <si>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</si>
  <si>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</si>
  <si>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</si>
  <si>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</si>
  <si>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</si>
  <si>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</si>
  <si>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</si>
  <si>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</si>
  <si>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</si>
  <si>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</si>
  <si>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</si>
  <si>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</si>
  <si>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</si>
  <si>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</si>
  <si>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</si>
  <si>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</si>
  <si>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</si>
  <si>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</si>
  <si>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</si>
  <si>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</si>
  <si>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</si>
  <si>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</si>
  <si>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</si>
  <si>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</si>
  <si>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</si>
  <si>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</si>
  <si>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</si>
  <si>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</si>
  <si>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</si>
  <si>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</si>
  <si>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</si>
  <si>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</si>
  <si>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</si>
  <si>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</si>
  <si>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</si>
  <si>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</si>
  <si>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</si>
  <si>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</si>
  <si>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</si>
  <si>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</si>
  <si>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</si>
  <si>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</si>
  <si>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</si>
  <si>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</si>
  <si>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</si>
  <si>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</si>
  <si>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</si>
  <si>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</si>
  <si>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</si>
  <si>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</si>
  <si>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</si>
  <si>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</si>
  <si>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</si>
  <si>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</si>
  <si>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</si>
  <si>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</si>
  <si>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</si>
  <si>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</si>
  <si>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</si>
  <si>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</si>
  <si>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</si>
  <si>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</si>
  <si>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</si>
  <si>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</si>
  <si>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</si>
  <si>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</si>
  <si>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</si>
  <si>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</si>
  <si>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</si>
  <si>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</si>
  <si>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</si>
  <si>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</si>
  <si>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</si>
  <si>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</si>
  <si>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</si>
  <si>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</si>
  <si>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</si>
  <si>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</si>
  <si>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</si>
  <si>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</si>
  <si>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</si>
  <si>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</si>
  <si>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</si>
  <si>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</si>
  <si>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</si>
  <si>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</si>
  <si>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</si>
  <si>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</si>
  <si>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</si>
  <si>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</si>
  <si>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</si>
  <si>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</si>
  <si>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</si>
  <si>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</si>
  <si>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</si>
  <si>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</si>
  <si>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</si>
  <si>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</si>
  <si>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</si>
  <si>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</si>
  <si>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</si>
  <si>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</si>
  <si>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</si>
  <si>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</si>
  <si>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</si>
  <si>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</si>
  <si>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</si>
  <si>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</si>
  <si>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</si>
  <si>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</si>
  <si>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</si>
  <si>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</si>
  <si>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</si>
  <si>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</si>
  <si>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</si>
  <si>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</si>
  <si>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</si>
  <si>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</si>
  <si>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</si>
  <si>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</si>
  <si>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</si>
  <si>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</si>
  <si>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</si>
  <si>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</si>
  <si>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</si>
  <si>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</si>
  <si>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</si>
  <si>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</si>
  <si>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</si>
  <si>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</si>
  <si>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</si>
  <si>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</si>
  <si>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</si>
  <si>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</si>
  <si>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</si>
  <si>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</si>
  <si>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</si>
  <si>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</si>
  <si>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</si>
  <si>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</si>
  <si>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</si>
  <si>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</si>
  <si>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</si>
  <si>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</si>
  <si>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</si>
  <si>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</si>
  <si>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</si>
  <si>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</si>
  <si>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</si>
  <si>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</si>
  <si>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</si>
  <si>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</si>
  <si>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</si>
  <si>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</si>
  <si>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</si>
  <si>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</si>
  <si>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</si>
  <si>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</si>
  <si>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</si>
  <si>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</si>
  <si>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</si>
  <si>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</si>
  <si>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</si>
  <si>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</si>
  <si>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</si>
  <si>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</si>
  <si>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</si>
  <si>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</si>
  <si>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</si>
  <si>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</si>
  <si>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</si>
  <si>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</si>
  <si>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</si>
  <si>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</si>
  <si>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</si>
  <si>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</si>
  <si>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</si>
  <si>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</si>
  <si>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</si>
  <si>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</si>
  <si>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</si>
  <si>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</si>
  <si>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</si>
  <si>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</si>
  <si>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</si>
  <si>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</si>
  <si>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</si>
  <si>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</si>
  <si>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</si>
  <si>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</si>
  <si>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</si>
  <si>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</si>
  <si>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</si>
  <si>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</si>
  <si>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</si>
  <si>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</si>
  <si>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</si>
  <si>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</si>
  <si>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</si>
  <si>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</si>
  <si>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</si>
  <si>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</si>
  <si>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</si>
  <si>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</si>
  <si>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</si>
  <si>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</si>
  <si>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</si>
  <si>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</si>
  <si>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</si>
  <si>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</si>
  <si>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</si>
  <si>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</si>
  <si>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</si>
  <si>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</si>
  <si>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</si>
  <si>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</si>
  <si>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</si>
  <si>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</si>
  <si>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</si>
  <si>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</si>
  <si>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</si>
  <si>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</si>
  <si>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</si>
  <si>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</si>
  <si>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</si>
  <si>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</si>
  <si>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</si>
  <si>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</si>
  <si>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</si>
  <si>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</si>
  <si>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</si>
  <si>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</si>
  <si>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</si>
  <si>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</si>
  <si>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</si>
  <si>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</si>
  <si>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</si>
  <si>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</si>
  <si>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</si>
  <si>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</si>
  <si>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</si>
  <si>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</si>
  <si>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</si>
  <si>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</si>
  <si>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</si>
  <si>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</si>
  <si>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</si>
  <si>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</si>
  <si>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</si>
  <si>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</si>
  <si>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</si>
  <si>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</si>
  <si>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</si>
  <si>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</si>
  <si>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</si>
  <si>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</si>
  <si>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</si>
  <si>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</si>
  <si>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</si>
  <si>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</si>
  <si>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</si>
  <si>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</si>
  <si>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</si>
  <si>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</si>
  <si>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</si>
  <si>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</si>
  <si>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</si>
  <si>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</si>
  <si>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</si>
  <si>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</si>
  <si>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</si>
  <si>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</si>
  <si>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</si>
  <si>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</si>
  <si>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</si>
  <si>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</si>
  <si>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</si>
  <si>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</si>
  <si>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</si>
  <si>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</si>
  <si>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</si>
  <si>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</si>
  <si>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</si>
  <si>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</si>
  <si>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</si>
  <si>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</si>
  <si>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</si>
  <si>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</si>
  <si>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</si>
  <si>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</si>
  <si>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</si>
  <si>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</si>
  <si>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</si>
  <si>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</si>
  <si>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</si>
  <si>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</si>
  <si>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</si>
  <si>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</si>
  <si>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</si>
  <si>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</si>
  <si>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</si>
  <si>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</si>
  <si>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</si>
  <si>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</si>
  <si>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</si>
  <si>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</si>
  <si>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</si>
  <si>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</si>
  <si>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</si>
  <si>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</si>
  <si>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</si>
  <si>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</si>
  <si>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</si>
  <si>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</si>
  <si>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</si>
  <si>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</si>
  <si>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</si>
  <si>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</si>
  <si>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</si>
  <si>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</si>
  <si>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</si>
  <si>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</si>
  <si>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</si>
  <si>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</si>
  <si>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</si>
  <si>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</si>
  <si>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</si>
  <si>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</si>
  <si>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</si>
  <si>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</si>
  <si>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</si>
  <si>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</si>
  <si>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</si>
  <si>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</si>
  <si>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</si>
  <si>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</si>
  <si>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</si>
  <si>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</si>
  <si>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</si>
  <si>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</si>
  <si>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</si>
  <si>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</si>
  <si>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</si>
  <si>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</si>
  <si>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</si>
  <si>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</si>
  <si>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</si>
  <si>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</si>
  <si>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</si>
  <si>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</si>
  <si>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</si>
  <si>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</si>
  <si>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</si>
  <si>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</si>
  <si>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</si>
  <si>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</si>
  <si>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</si>
  <si>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</si>
  <si>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</si>
  <si>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</si>
  <si>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</si>
  <si>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</si>
  <si>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</si>
  <si>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</si>
  <si>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</si>
  <si>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</si>
  <si>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</si>
  <si>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</si>
  <si>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</si>
  <si>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</si>
  <si>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</si>
  <si>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</si>
  <si>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</si>
  <si>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</si>
  <si>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</si>
  <si>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</si>
  <si>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</si>
  <si>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</si>
  <si>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</si>
  <si>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</si>
  <si>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</si>
  <si>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</si>
  <si>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</si>
  <si>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</si>
  <si>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</si>
  <si>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</si>
  <si>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</si>
  <si>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</si>
  <si>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</si>
  <si>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</si>
  <si>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</si>
  <si>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</si>
  <si>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</si>
  <si>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</si>
  <si>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</si>
  <si>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</si>
  <si>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</si>
  <si>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</si>
  <si>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</si>
  <si>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</si>
  <si>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</si>
  <si>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</si>
  <si>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</si>
  <si>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</si>
  <si>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</si>
  <si>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</si>
  <si>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</si>
  <si>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</si>
  <si>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</si>
  <si>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</si>
  <si>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</si>
  <si>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</si>
  <si>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</si>
  <si>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</si>
  <si>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</si>
  <si>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</si>
  <si>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</si>
  <si>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</si>
  <si>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</si>
  <si>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</si>
  <si>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</si>
  <si>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</si>
  <si>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</si>
  <si>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</si>
  <si>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</si>
  <si>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</si>
  <si>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</si>
  <si>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</si>
  <si>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</si>
  <si>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</si>
  <si>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</si>
  <si>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</si>
  <si>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</si>
  <si>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</si>
  <si>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</si>
  <si>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</si>
  <si>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</si>
  <si>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</si>
  <si>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</si>
  <si>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</si>
  <si>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</si>
  <si>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</si>
  <si>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</si>
  <si>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</si>
  <si>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</si>
  <si>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</si>
  <si>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</si>
  <si>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</si>
  <si>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</si>
  <si>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</si>
  <si>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</si>
  <si>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</si>
  <si>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</si>
  <si>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</si>
  <si>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</si>
  <si>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</si>
  <si>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</si>
  <si>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</si>
  <si>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</si>
  <si>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</si>
  <si>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</si>
  <si>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</si>
  <si>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</si>
  <si>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</si>
  <si>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</si>
  <si>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</si>
  <si>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</si>
  <si>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</si>
  <si>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</si>
  <si>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</si>
  <si>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</si>
  <si>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</si>
  <si>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</si>
  <si>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</si>
  <si>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</si>
  <si>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</si>
  <si>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</si>
  <si>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</si>
  <si>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</si>
  <si>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</si>
  <si>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</si>
  <si>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</si>
  <si>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</si>
  <si>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</si>
  <si>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</si>
  <si>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</si>
  <si>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</si>
  <si>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</si>
  <si>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</si>
  <si>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</si>
  <si>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</si>
  <si>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</si>
  <si>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</si>
  <si>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</si>
  <si>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</si>
  <si>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</si>
  <si>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</si>
  <si>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</si>
  <si>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</si>
  <si>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</si>
  <si>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</si>
  <si>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</si>
  <si>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</si>
  <si>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</si>
  <si>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</si>
  <si>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</si>
  <si>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</si>
  <si>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</si>
  <si>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</si>
  <si>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</si>
  <si>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</si>
  <si>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</si>
  <si>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</si>
  <si>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</si>
  <si>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</si>
  <si>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</si>
  <si>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</si>
  <si>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</si>
  <si>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</si>
  <si>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</si>
  <si>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</si>
  <si>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</si>
  <si>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</si>
  <si>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</si>
  <si>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</si>
  <si>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</si>
  <si>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</si>
  <si>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</si>
  <si>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</si>
  <si>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</si>
  <si>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</si>
  <si>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</si>
  <si>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</si>
  <si>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</si>
  <si>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</si>
  <si>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</si>
  <si>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</si>
  <si>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</si>
  <si>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</si>
  <si>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</si>
  <si>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</si>
  <si>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</si>
  <si>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</si>
  <si>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</si>
  <si>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</si>
  <si>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</si>
  <si>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</si>
  <si>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</si>
  <si>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</si>
  <si>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</si>
  <si>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</si>
  <si>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</si>
  <si>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</si>
  <si>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</si>
  <si>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</si>
  <si>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</si>
  <si>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</si>
  <si>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</si>
  <si>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</si>
  <si>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</si>
  <si>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</si>
  <si>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</si>
  <si>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</si>
  <si>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</si>
  <si>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</si>
  <si>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</si>
  <si>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</si>
  <si>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</si>
  <si>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</si>
  <si>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</si>
  <si>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</si>
  <si>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</si>
  <si>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</si>
  <si>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</si>
  <si>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</si>
  <si>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</si>
  <si>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</si>
  <si>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</si>
  <si>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</si>
  <si>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</si>
  <si>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</si>
  <si>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</si>
  <si>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</si>
  <si>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</si>
  <si>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</si>
  <si>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</si>
  <si>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</si>
  <si>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</si>
  <si>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</si>
  <si>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</si>
  <si>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</si>
  <si>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</si>
  <si>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</si>
  <si>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</si>
  <si>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</si>
  <si>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</si>
  <si>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</si>
  <si>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</si>
  <si>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</si>
  <si>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</si>
  <si>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</si>
  <si>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</si>
  <si>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</si>
  <si>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</si>
  <si>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</si>
  <si>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</si>
  <si>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</si>
  <si>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</si>
  <si>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</si>
  <si>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</si>
  <si>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</si>
  <si>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</si>
  <si>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</si>
  <si>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</si>
  <si>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</si>
  <si>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</si>
  <si>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</si>
  <si>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</si>
  <si>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</si>
  <si>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</si>
  <si>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</si>
  <si>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</si>
  <si>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</si>
  <si>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</si>
  <si>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</si>
  <si>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</si>
  <si>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</si>
  <si>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</si>
  <si>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</si>
  <si>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</si>
  <si>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</si>
  <si>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</si>
  <si>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</si>
  <si>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</si>
  <si>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</si>
  <si>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</si>
  <si>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</si>
  <si>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</si>
  <si>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</si>
  <si>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</si>
  <si>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</si>
  <si>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</si>
  <si>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</si>
  <si>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</si>
  <si>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</si>
  <si>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</si>
  <si>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</si>
  <si>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</si>
  <si>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</si>
  <si>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</si>
  <si>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</si>
  <si>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</si>
  <si>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</si>
  <si>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</si>
  <si>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</si>
  <si>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</si>
  <si>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</si>
  <si>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</si>
  <si>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</si>
  <si>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</si>
  <si>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</si>
  <si>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</si>
  <si>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</si>
  <si>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</si>
  <si>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</si>
  <si>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</si>
  <si>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</si>
  <si>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</si>
  <si>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</si>
  <si>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</si>
  <si>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</si>
  <si>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</si>
  <si>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</si>
  <si>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</si>
  <si>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</si>
  <si>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</si>
  <si>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</si>
  <si>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</si>
  <si>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</si>
  <si>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</si>
  <si>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</si>
  <si>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</si>
  <si>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</si>
  <si>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</si>
  <si>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</si>
  <si>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</si>
  <si>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</si>
  <si>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</si>
  <si>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</si>
  <si>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</si>
  <si>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</si>
  <si>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</si>
  <si>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</si>
  <si>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</si>
  <si>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</si>
  <si>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</si>
  <si>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</si>
  <si>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</si>
  <si>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</si>
  <si>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</si>
  <si>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</si>
  <si>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</si>
  <si>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</si>
  <si>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</si>
  <si>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</si>
  <si>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</si>
  <si>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</si>
  <si>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</si>
  <si>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</si>
  <si>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</si>
  <si>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</si>
  <si>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</si>
  <si>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</si>
  <si>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</si>
  <si>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</si>
  <si>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</si>
  <si>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</si>
  <si>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</si>
  <si>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</si>
  <si>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</si>
  <si>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</si>
  <si>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</si>
  <si>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</si>
  <si>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</si>
  <si>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</si>
  <si>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</si>
  <si>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</si>
  <si>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</si>
  <si>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</si>
  <si>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</si>
  <si>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</si>
  <si>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</si>
  <si>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</si>
  <si>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</si>
  <si>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</si>
  <si>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</si>
  <si>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</si>
  <si>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</si>
  <si>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</si>
  <si>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</si>
  <si>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</si>
  <si>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</si>
  <si>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</si>
  <si>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</si>
  <si>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</si>
  <si>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</si>
  <si>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</si>
  <si>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</si>
  <si>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</si>
  <si>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</si>
  <si>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</si>
  <si>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</si>
  <si>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</si>
  <si>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</si>
  <si>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</si>
  <si>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</si>
  <si>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</si>
  <si>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</si>
  <si>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</si>
  <si>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</si>
  <si>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</si>
  <si>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</si>
  <si>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</si>
  <si>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</si>
  <si>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</si>
  <si>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</si>
  <si>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</si>
  <si>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</si>
  <si>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</si>
  <si>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</si>
  <si>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</si>
  <si>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</si>
  <si>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</si>
  <si>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</si>
  <si>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</si>
  <si>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</si>
  <si>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</si>
  <si>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</si>
  <si>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</si>
  <si>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</si>
  <si>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</si>
  <si>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</si>
  <si>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</si>
  <si>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</si>
  <si>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</si>
  <si>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</si>
  <si>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</si>
  <si>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</si>
  <si>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</si>
  <si>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</si>
  <si>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</si>
  <si>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</si>
  <si>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</si>
  <si>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</si>
  <si>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</si>
  <si>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</si>
  <si>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</si>
  <si>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</si>
  <si>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</si>
  <si>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</si>
  <si>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</si>
  <si>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</si>
  <si>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</si>
  <si>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</si>
  <si>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</si>
  <si>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</si>
  <si>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</si>
  <si>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</si>
  <si>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</si>
  <si>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</si>
  <si>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</si>
  <si>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</si>
  <si>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</si>
  <si>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</si>
  <si>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</si>
  <si>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</si>
  <si>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</si>
  <si>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</si>
  <si>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</si>
  <si>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</si>
  <si>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</si>
  <si>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</si>
  <si>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</si>
  <si>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</si>
  <si>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</si>
  <si>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</si>
  <si>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</si>
  <si>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</si>
  <si>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</si>
  <si>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</si>
  <si>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</si>
  <si>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</si>
  <si>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</si>
  <si>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</si>
  <si>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</si>
  <si>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</si>
  <si>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</si>
  <si>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</si>
  <si>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</si>
  <si>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</si>
  <si>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</si>
  <si>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</si>
  <si>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</si>
  <si>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</si>
  <si>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</si>
  <si>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</si>
  <si>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</si>
  <si>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</si>
  <si>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</si>
  <si>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</si>
  <si>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</si>
  <si>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</si>
  <si>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</si>
  <si>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</si>
  <si>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</si>
  <si>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</si>
  <si>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</si>
  <si>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</si>
  <si>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</si>
  <si>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</si>
  <si>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</si>
  <si>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</si>
  <si>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</si>
  <si>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</si>
  <si>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</si>
  <si>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</si>
  <si>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</si>
  <si>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</si>
  <si>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</si>
  <si>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</si>
  <si>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</si>
  <si>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</si>
  <si>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</si>
  <si>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</si>
  <si>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</si>
  <si>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</si>
  <si>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</si>
  <si>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</si>
  <si>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</si>
  <si>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</si>
  <si>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</si>
  <si>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</si>
  <si>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</si>
  <si>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</si>
  <si>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</si>
  <si>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</si>
  <si>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</si>
  <si>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</si>
  <si>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</si>
  <si>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</si>
  <si>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</si>
  <si>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</si>
  <si>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</si>
  <si>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</si>
  <si>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</si>
  <si>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</si>
  <si>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</si>
  <si>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</si>
  <si>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</si>
  <si>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</si>
  <si>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</si>
  <si>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</si>
  <si>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</si>
  <si>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</si>
  <si>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</si>
  <si>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</si>
  <si>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</si>
  <si>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</si>
  <si>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</si>
  <si>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</si>
  <si>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</si>
  <si>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</si>
  <si>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</si>
  <si>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</si>
  <si>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</si>
  <si>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</si>
  <si>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</si>
  <si>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</si>
  <si>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</si>
  <si>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</si>
  <si>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</si>
  <si>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</si>
  <si>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</si>
  <si>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</si>
  <si>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</si>
  <si>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</si>
  <si>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</si>
  <si>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</si>
  <si>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</si>
  <si>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</si>
  <si>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</si>
  <si>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</si>
  <si>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</si>
  <si>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</si>
  <si>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</si>
  <si>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</si>
  <si>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</si>
  <si>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</si>
  <si>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</si>
  <si>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</si>
  <si>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</si>
  <si>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</si>
  <si>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</si>
  <si>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</si>
  <si>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</si>
  <si>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</si>
  <si>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</si>
  <si>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</si>
  <si>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</si>
  <si>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</si>
  <si>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</si>
  <si>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</si>
  <si>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</si>
  <si>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</si>
  <si>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</si>
  <si>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</si>
  <si>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</si>
  <si>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</si>
  <si>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</si>
  <si>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</si>
  <si>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</si>
  <si>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</si>
  <si>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</si>
  <si>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</si>
  <si>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</si>
  <si>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</si>
  <si>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</si>
  <si>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</si>
  <si>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</si>
  <si>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</si>
  <si>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</si>
  <si>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</si>
  <si>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</si>
  <si>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</si>
  <si>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</si>
  <si>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</si>
  <si>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</si>
  <si>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</si>
  <si>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</si>
  <si>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</si>
  <si>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</si>
  <si>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</si>
  <si>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</si>
  <si>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</si>
  <si>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</si>
  <si>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</si>
  <si>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</si>
  <si>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</si>
  <si>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</si>
  <si>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</si>
  <si>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</si>
  <si>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</si>
  <si>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</si>
  <si>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</si>
  <si>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</si>
  <si>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</si>
  <si>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</si>
  <si>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</si>
  <si>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</si>
  <si>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</si>
  <si>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</si>
  <si>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</si>
  <si>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</si>
  <si>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</si>
  <si>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</si>
  <si>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</si>
  <si>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</si>
  <si>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</si>
  <si>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</si>
  <si>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</si>
  <si>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</si>
  <si>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</si>
  <si>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</si>
  <si>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</si>
  <si>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</si>
  <si>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</si>
  <si>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</si>
  <si>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</si>
  <si>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</si>
  <si>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</si>
  <si>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</si>
  <si>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</si>
  <si>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</si>
  <si>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</si>
  <si>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</si>
  <si>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</si>
  <si>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</si>
  <si>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</si>
  <si>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</si>
  <si>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</si>
  <si>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</si>
  <si>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</si>
  <si>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</si>
  <si>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</si>
  <si>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</si>
  <si>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</si>
  <si>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</si>
  <si>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</si>
  <si>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</si>
  <si>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</si>
  <si>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</si>
  <si>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</si>
  <si>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</si>
  <si>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</si>
  <si>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</si>
  <si>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</si>
  <si>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</si>
  <si>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</si>
  <si>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</si>
  <si>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</si>
  <si>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</si>
  <si>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</si>
  <si>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</si>
  <si>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</si>
  <si>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</si>
  <si>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</si>
  <si>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</si>
  <si>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</si>
  <si>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</si>
  <si>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</si>
  <si>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</si>
  <si>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</si>
  <si>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</si>
  <si>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</si>
  <si>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</si>
  <si>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</si>
  <si>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</si>
  <si>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</si>
  <si>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</si>
  <si>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</si>
  <si>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</si>
  <si>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</si>
  <si>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</si>
  <si>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</si>
  <si>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</si>
  <si>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</si>
  <si>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</si>
  <si>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</si>
  <si>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</si>
  <si>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</si>
  <si>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</si>
  <si>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</si>
  <si>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</si>
  <si>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</si>
  <si>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</si>
  <si>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</si>
  <si>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</si>
  <si>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</si>
  <si>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</si>
  <si>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</si>
  <si>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</si>
  <si>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</si>
  <si>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</si>
  <si>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</si>
  <si>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</si>
  <si>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</si>
  <si>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</si>
  <si>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</si>
  <si>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</si>
  <si>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</si>
  <si>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</si>
  <si>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</si>
  <si>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</si>
  <si>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</si>
  <si>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</si>
  <si>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</si>
  <si>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</si>
  <si>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</si>
  <si>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</si>
  <si>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</si>
  <si>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</si>
  <si>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</si>
  <si>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</si>
  <si>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</si>
  <si>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</si>
  <si>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</si>
  <si>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</si>
  <si>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</si>
  <si>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</si>
  <si>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</si>
  <si>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</si>
  <si>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</si>
  <si>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</si>
  <si>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</si>
  <si>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</si>
  <si>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</si>
  <si>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</si>
  <si>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</si>
  <si>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</si>
  <si>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</si>
  <si>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</si>
  <si>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</si>
  <si>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</si>
  <si>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</si>
  <si>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</si>
  <si>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</si>
  <si>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</si>
  <si>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</si>
  <si>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</si>
  <si>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</si>
  <si>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</si>
  <si>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</si>
  <si>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</si>
  <si>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</si>
  <si>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</si>
  <si>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</si>
  <si>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</si>
  <si>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</si>
  <si>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</si>
  <si>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</si>
  <si>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</si>
  <si>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</si>
  <si>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</si>
  <si>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</si>
  <si>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</si>
  <si>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</si>
  <si>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</si>
  <si>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</si>
  <si>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</si>
  <si>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</si>
  <si>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</si>
  <si>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</si>
  <si>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</si>
  <si>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</si>
  <si>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</si>
  <si>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</si>
  <si>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</si>
  <si>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</si>
  <si>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</si>
  <si>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</si>
  <si>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</si>
  <si>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</si>
  <si>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</si>
  <si>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</si>
  <si>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</si>
  <si>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</si>
  <si>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</si>
  <si>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</si>
  <si>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</si>
  <si>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</si>
  <si>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</si>
  <si>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</si>
  <si>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</si>
  <si>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</si>
  <si>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</si>
  <si>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</si>
  <si>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</si>
  <si>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</si>
  <si>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</si>
  <si>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</si>
  <si>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</si>
  <si>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</si>
  <si>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</si>
  <si>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</si>
  <si>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</si>
  <si>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</si>
  <si>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</si>
  <si>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</si>
  <si>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</si>
  <si>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</si>
  <si>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</si>
  <si>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</si>
  <si>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</si>
  <si>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</si>
  <si>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</si>
  <si>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</si>
  <si>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</si>
  <si>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</si>
  <si>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</si>
  <si>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</si>
  <si>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</si>
  <si>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</si>
  <si>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</si>
  <si>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</si>
  <si>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</si>
  <si>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</si>
  <si>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</si>
  <si>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</si>
  <si>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</si>
  <si>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</si>
  <si>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</si>
  <si>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</si>
  <si>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</si>
  <si>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</si>
  <si>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</si>
  <si>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</si>
  <si>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</si>
  <si>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</si>
  <si>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</si>
  <si>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</si>
  <si>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</si>
  <si>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</si>
  <si>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</si>
  <si>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</si>
  <si>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</si>
  <si>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</si>
  <si>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</si>
  <si>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</si>
  <si>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</si>
  <si>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</si>
  <si>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</si>
  <si>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</si>
  <si>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</si>
  <si>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</si>
  <si>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</si>
  <si>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</si>
  <si>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</si>
  <si>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</si>
  <si>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</si>
  <si>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</si>
  <si>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</si>
  <si>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</si>
  <si>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</si>
  <si>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</si>
  <si>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</si>
  <si>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</si>
  <si>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</si>
  <si>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</si>
  <si>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</si>
  <si>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</si>
  <si>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</si>
  <si>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</si>
  <si>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</si>
  <si>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</si>
  <si>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</si>
  <si>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</si>
  <si>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</si>
  <si>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</si>
  <si>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</si>
  <si>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</si>
  <si>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</si>
  <si>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</si>
  <si>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</si>
  <si>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</si>
  <si>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</si>
  <si>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</si>
  <si>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</si>
  <si>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</si>
  <si>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</si>
  <si>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</si>
  <si>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</si>
  <si>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</si>
  <si>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</si>
  <si>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</si>
  <si>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</si>
  <si>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</si>
  <si>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</si>
  <si>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</si>
  <si>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</si>
  <si>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</si>
  <si>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</si>
  <si>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</si>
  <si>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</si>
  <si>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</si>
  <si>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</si>
  <si>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</si>
  <si>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</si>
  <si>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</si>
  <si>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</si>
  <si>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</si>
  <si>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</si>
  <si>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</si>
  <si>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</si>
  <si>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</si>
  <si>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</si>
  <si>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</si>
  <si>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</si>
  <si>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</si>
  <si>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</si>
  <si>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</si>
  <si>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</si>
  <si>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</si>
  <si>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</si>
  <si>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</si>
  <si>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</si>
  <si>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</si>
  <si>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</si>
  <si>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</si>
  <si>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</si>
  <si>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</si>
  <si>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</si>
  <si>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</si>
  <si>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</si>
  <si>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</si>
  <si>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</si>
  <si>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</si>
  <si>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</si>
  <si>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</si>
  <si>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</si>
  <si>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</si>
  <si>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</si>
  <si>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</si>
  <si>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</si>
  <si>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</si>
  <si>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</si>
  <si>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</si>
  <si>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</si>
  <si>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</si>
  <si>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</si>
  <si>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</si>
  <si>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</si>
  <si>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</si>
  <si>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</si>
  <si>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</si>
  <si>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</si>
  <si>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</si>
  <si>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</si>
  <si>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</si>
  <si>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</si>
  <si>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</si>
  <si>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</si>
  <si>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</si>
  <si>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</si>
  <si>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</si>
  <si>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</si>
  <si>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</si>
  <si>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</si>
  <si>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</si>
  <si>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</si>
  <si>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</si>
  <si>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</si>
  <si>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</si>
  <si>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</si>
  <si>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</si>
  <si>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</si>
  <si>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</si>
  <si>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</si>
  <si>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</si>
  <si>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</si>
  <si>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</si>
  <si>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</si>
  <si>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</si>
  <si>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</si>
  <si>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</si>
  <si>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</si>
  <si>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</si>
  <si>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</si>
  <si>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</si>
  <si>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</si>
  <si>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</si>
  <si>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</si>
  <si>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</si>
  <si>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</si>
  <si>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</si>
  <si>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</si>
  <si>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</si>
  <si>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</si>
  <si>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</si>
  <si>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</si>
  <si>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</si>
  <si>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</si>
  <si>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</si>
  <si>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</si>
  <si>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</si>
  <si>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</si>
  <si>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</si>
  <si>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</si>
  <si>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</si>
  <si>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</si>
  <si>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</si>
  <si>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</si>
  <si>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</si>
  <si>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</si>
  <si>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</si>
  <si>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</si>
  <si>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</si>
  <si>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</si>
  <si>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</si>
  <si>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</si>
  <si>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</si>
  <si>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</si>
  <si>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</si>
  <si>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</si>
  <si>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</si>
  <si>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</si>
  <si>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</si>
  <si>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</si>
  <si>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</si>
  <si>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</si>
  <si>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</si>
  <si>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</si>
  <si>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</si>
  <si>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</si>
  <si>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</si>
  <si>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</si>
  <si>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</si>
  <si>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</si>
  <si>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</si>
  <si>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</si>
  <si>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</si>
  <si>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</si>
  <si>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</si>
  <si>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</si>
  <si>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</si>
  <si>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</si>
  <si>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</si>
  <si>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</si>
  <si>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</si>
  <si>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</si>
  <si>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</si>
  <si>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</si>
  <si>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</si>
  <si>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</si>
  <si>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</si>
  <si>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</si>
  <si>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</si>
  <si>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</si>
  <si>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</si>
  <si>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</si>
  <si>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</si>
  <si>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</si>
  <si>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</si>
  <si>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</si>
  <si>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</si>
  <si>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</si>
  <si>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</si>
  <si>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</si>
  <si>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</si>
  <si>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</si>
  <si>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</si>
  <si>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</si>
  <si>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</si>
  <si>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</si>
  <si>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</si>
  <si>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</si>
  <si>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</si>
  <si>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</si>
  <si>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</si>
  <si>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</si>
  <si>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</si>
  <si>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</si>
  <si>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</si>
  <si>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</si>
  <si>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</si>
  <si>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</si>
  <si>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</si>
  <si>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</si>
  <si>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</si>
  <si>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</si>
  <si>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</si>
  <si>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</si>
  <si>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</si>
  <si>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</si>
  <si>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</si>
  <si>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</si>
  <si>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</si>
  <si>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</si>
  <si>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</si>
  <si>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</si>
  <si>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</si>
  <si>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</si>
  <si>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</si>
  <si>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</si>
  <si>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</si>
  <si>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</si>
  <si>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</si>
  <si>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</si>
  <si>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</si>
  <si>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</si>
  <si>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</si>
  <si>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</si>
  <si>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</si>
  <si>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</si>
  <si>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</si>
  <si>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</si>
  <si>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</si>
  <si>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</si>
  <si>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</si>
  <si>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</si>
  <si>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</si>
  <si>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</si>
  <si>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</si>
  <si>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</si>
  <si>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</si>
  <si>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</si>
  <si>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</si>
  <si>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</si>
  <si>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</si>
  <si>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</si>
  <si>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</si>
  <si>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</si>
  <si>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</si>
  <si>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</si>
  <si>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</si>
  <si>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</si>
  <si>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</si>
  <si>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</si>
  <si>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</si>
  <si>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</si>
  <si>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</si>
  <si>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</si>
  <si>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</si>
  <si>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</si>
  <si>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</si>
  <si>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</si>
  <si>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</si>
  <si>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</si>
  <si>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</si>
  <si>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</si>
  <si>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</si>
  <si>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</si>
  <si>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</si>
  <si>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</si>
  <si>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</si>
  <si>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</si>
  <si>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</si>
  <si>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</si>
  <si>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</si>
  <si>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</si>
  <si>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</si>
  <si>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</si>
  <si>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</si>
  <si>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</si>
  <si>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</si>
  <si>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</si>
  <si>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</si>
  <si>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</si>
  <si>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</si>
  <si>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</si>
  <si>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</si>
  <si>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</si>
  <si>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</si>
  <si>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</si>
  <si>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</si>
  <si>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</si>
  <si>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</si>
  <si>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</si>
  <si>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</si>
  <si>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</si>
  <si>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</si>
  <si>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</si>
  <si>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</si>
  <si>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</si>
  <si>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</si>
  <si>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</si>
  <si>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</si>
  <si>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</si>
  <si>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</si>
  <si>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</si>
  <si>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</si>
  <si>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</si>
  <si>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</si>
  <si>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</si>
  <si>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</si>
  <si>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</si>
  <si>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</si>
  <si>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</si>
  <si>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</si>
  <si>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</si>
  <si>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</si>
  <si>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</si>
  <si>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</si>
  <si>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</si>
  <si>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</si>
  <si>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</si>
  <si>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</si>
  <si>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</si>
  <si>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</si>
  <si>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</si>
  <si>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</si>
  <si>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</si>
  <si>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</si>
  <si>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</si>
  <si>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</si>
  <si>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</si>
  <si>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</si>
  <si>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</si>
  <si>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</si>
  <si>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</si>
  <si>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</si>
  <si>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</si>
  <si>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</si>
  <si>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</si>
  <si>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</si>
  <si>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</si>
  <si>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</si>
  <si>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</si>
  <si>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</si>
  <si>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</si>
  <si>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</si>
  <si>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</si>
  <si>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</si>
  <si>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</si>
  <si>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</si>
  <si>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</si>
  <si>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</si>
  <si>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</si>
  <si>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</si>
  <si>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</si>
  <si>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</si>
  <si>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</si>
  <si>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</si>
  <si>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</si>
  <si>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</si>
  <si>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</si>
  <si>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</si>
  <si>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</si>
  <si>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</si>
  <si>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</si>
  <si>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</si>
  <si>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</si>
  <si>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</si>
  <si>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</si>
  <si>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</si>
  <si>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</si>
  <si>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</si>
  <si>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</si>
  <si>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</si>
  <si>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</si>
  <si>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</si>
  <si>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</si>
  <si>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</si>
  <si>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</si>
  <si>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</si>
  <si>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</si>
  <si>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</si>
  <si>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</si>
  <si>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</si>
  <si>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</si>
  <si>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</si>
  <si>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</si>
  <si>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</si>
  <si>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</si>
  <si>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</si>
  <si>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</si>
  <si>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</si>
  <si>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</si>
  <si>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</si>
  <si>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</si>
  <si>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</si>
  <si>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</si>
  <si>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</si>
  <si>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</si>
  <si>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</si>
  <si>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</si>
  <si>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</si>
  <si>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</si>
  <si>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</si>
  <si>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</si>
  <si>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</si>
  <si>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</si>
  <si>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</si>
  <si>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</si>
  <si>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</si>
  <si>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</si>
  <si>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</si>
  <si>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</si>
  <si>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</si>
  <si>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</si>
  <si>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</si>
  <si>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</si>
  <si>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</si>
  <si>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</si>
  <si>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</si>
  <si>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</si>
  <si>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</si>
  <si>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</si>
  <si>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</si>
  <si>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</si>
  <si>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</si>
  <si>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</si>
  <si>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</si>
  <si>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</si>
  <si>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</si>
  <si>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</si>
  <si>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</si>
  <si>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</si>
  <si>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</si>
  <si>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</si>
  <si>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</si>
  <si>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</si>
  <si>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</si>
  <si>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</si>
  <si>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</si>
  <si>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</si>
  <si>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</si>
  <si>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</si>
  <si>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</si>
  <si>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</si>
  <si>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</si>
  <si>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</si>
  <si>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</si>
  <si>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</si>
  <si>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</si>
  <si>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</si>
  <si>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</si>
  <si>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</si>
  <si>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</si>
  <si>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</si>
  <si>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</si>
  <si>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</si>
  <si>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</si>
  <si>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</si>
  <si>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</si>
  <si>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</si>
  <si>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</si>
  <si>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</si>
  <si>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</si>
  <si>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</si>
  <si>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</si>
  <si>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</si>
  <si>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</si>
  <si>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</si>
  <si>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</si>
  <si>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</si>
  <si>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</si>
  <si>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</si>
  <si>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</si>
  <si>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</si>
  <si>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</si>
  <si>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</si>
  <si>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</si>
  <si>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</si>
  <si>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</si>
  <si>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</si>
  <si>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</si>
  <si>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</si>
  <si>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</si>
  <si>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</si>
  <si>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</si>
  <si>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</si>
  <si>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</si>
  <si>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</si>
  <si>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</si>
  <si>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</si>
  <si>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</si>
  <si>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</si>
  <si>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</si>
  <si>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</si>
  <si>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</si>
  <si>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</si>
  <si>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</si>
  <si>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</si>
  <si>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</si>
  <si>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</si>
  <si>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</si>
  <si>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</si>
  <si>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</si>
  <si>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</si>
  <si>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</si>
  <si>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</si>
  <si>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</si>
  <si>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</si>
  <si>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</si>
  <si>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</si>
  <si>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</si>
  <si>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</si>
  <si>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</si>
  <si>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</si>
  <si>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</si>
  <si>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</si>
  <si>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</si>
  <si>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</si>
  <si>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</si>
  <si>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</si>
  <si>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</si>
  <si>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</si>
  <si>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</si>
  <si>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</si>
  <si>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</si>
  <si>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</si>
  <si>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</si>
  <si>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</si>
  <si>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</si>
  <si>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</si>
  <si>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</si>
  <si>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</si>
  <si>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</si>
  <si>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</si>
  <si>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</si>
  <si>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</si>
  <si>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</si>
  <si>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</si>
  <si>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</si>
  <si>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</si>
  <si>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</si>
  <si>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</si>
  <si>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</si>
  <si>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</si>
  <si>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</si>
  <si>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</si>
  <si>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</si>
  <si>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</si>
  <si>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</si>
  <si>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</si>
  <si>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</si>
  <si>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</si>
  <si>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</si>
  <si>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</si>
  <si>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</si>
  <si>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</si>
  <si>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</si>
  <si>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</si>
  <si>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</si>
  <si>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</si>
  <si>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</si>
  <si>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</si>
  <si>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</si>
  <si>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</si>
  <si>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</si>
  <si>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</si>
  <si>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</si>
  <si>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</si>
  <si>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</si>
  <si>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</si>
  <si>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</si>
  <si>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</si>
  <si>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</si>
  <si>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</si>
  <si>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</si>
  <si>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</si>
  <si>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</si>
  <si>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</si>
  <si>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</si>
  <si>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</si>
  <si>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</si>
  <si>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</si>
  <si>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</si>
  <si>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</si>
  <si>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</si>
  <si>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</si>
  <si>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</si>
  <si>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</si>
  <si>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</si>
  <si>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</si>
  <si>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</si>
  <si>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</si>
  <si>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</si>
  <si>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</si>
  <si>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</si>
  <si>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</si>
  <si>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</si>
  <si>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</si>
  <si>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</si>
  <si>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</si>
  <si>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</si>
  <si>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</si>
  <si>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</si>
  <si>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</si>
  <si>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</si>
  <si>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</si>
  <si>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</si>
  <si>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</si>
  <si>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</si>
  <si>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</si>
  <si>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</si>
  <si>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</si>
  <si>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</si>
  <si>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</si>
  <si>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</si>
  <si>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</si>
  <si>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</si>
  <si>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</si>
  <si>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</si>
  <si>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</si>
  <si>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</si>
  <si>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</si>
  <si>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</si>
  <si>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</si>
  <si>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</si>
  <si>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</si>
  <si>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</si>
  <si>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</si>
  <si>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</si>
  <si>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</si>
  <si>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</si>
  <si>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</si>
  <si>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</si>
  <si>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</si>
  <si>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</si>
  <si>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</si>
  <si>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</si>
  <si>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</si>
  <si>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</si>
  <si>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</si>
  <si>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</si>
  <si>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</si>
  <si>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</si>
  <si>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</si>
  <si>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</si>
  <si>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</si>
  <si>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</si>
  <si>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</si>
  <si>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</si>
  <si>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</si>
  <si>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</si>
  <si>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</si>
  <si>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</si>
  <si>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</si>
  <si>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</si>
  <si>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</si>
  <si>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</si>
  <si>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</si>
  <si>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</si>
  <si>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</si>
  <si>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</si>
  <si>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</si>
  <si>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</si>
  <si>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</si>
  <si>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</si>
  <si>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</si>
  <si>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</si>
  <si>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</si>
  <si>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</si>
  <si>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</si>
  <si>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</si>
  <si>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</si>
  <si>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</si>
  <si>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</si>
  <si>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</si>
  <si>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</si>
  <si>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</si>
  <si>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</si>
  <si>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</si>
  <si>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</si>
  <si>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</si>
  <si>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</si>
  <si>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</si>
  <si>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</si>
  <si>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</si>
  <si>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</si>
  <si>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</si>
  <si>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</si>
  <si>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</si>
  <si>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</si>
  <si>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</si>
  <si>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</si>
  <si>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</si>
  <si>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</si>
  <si>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</si>
  <si>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</si>
  <si>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</si>
  <si>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</si>
  <si>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</si>
  <si>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</si>
  <si>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</si>
  <si>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</si>
  <si>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</si>
  <si>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</si>
  <si>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</si>
  <si>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</si>
  <si>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</si>
  <si>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</si>
  <si>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</si>
  <si>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</si>
  <si>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</si>
  <si>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</si>
  <si>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</si>
  <si>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</si>
  <si>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</si>
  <si>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</si>
  <si>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</si>
  <si>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</si>
  <si>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</si>
  <si>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</si>
  <si>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</si>
  <si>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</si>
  <si>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</si>
  <si>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</si>
  <si>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</si>
  <si>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</si>
  <si>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</si>
  <si>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</si>
  <si>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</si>
  <si>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</si>
  <si>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</si>
  <si>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</si>
  <si>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</si>
  <si>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</si>
  <si>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</si>
  <si>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</si>
  <si>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</si>
  <si>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</si>
  <si>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</si>
  <si>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</si>
  <si>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</si>
  <si>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</si>
  <si>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</si>
  <si>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</si>
  <si>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</si>
  <si>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</si>
  <si>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</si>
  <si>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</si>
  <si>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</si>
  <si>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</si>
  <si>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</si>
  <si>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</si>
  <si>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</si>
  <si>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</si>
  <si>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</si>
  <si>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</si>
  <si>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</si>
  <si>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</si>
  <si>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</si>
  <si>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</si>
  <si>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</si>
  <si>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</si>
  <si>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</si>
  <si>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</si>
  <si>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</si>
  <si>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</si>
  <si>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</si>
  <si>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</si>
  <si>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</si>
  <si>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</si>
  <si>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</si>
  <si>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</si>
  <si>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</si>
  <si>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</si>
  <si>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</si>
  <si>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</si>
  <si>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</si>
  <si>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</si>
  <si>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</si>
  <si>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</si>
  <si>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</si>
  <si>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</si>
  <si>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</si>
  <si>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</si>
  <si>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</si>
  <si>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</si>
  <si>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</si>
  <si>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</si>
  <si>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</si>
  <si>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</si>
  <si>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</si>
  <si>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</si>
  <si>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</si>
  <si>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</si>
  <si>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</si>
  <si>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</si>
  <si>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</si>
  <si>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</si>
  <si>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</si>
  <si>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</si>
  <si>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</si>
  <si>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</si>
  <si>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</si>
  <si>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</si>
  <si>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</si>
  <si>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</si>
  <si>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</si>
  <si>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</si>
  <si>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</si>
  <si>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</si>
  <si>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</si>
  <si>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</si>
  <si>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</si>
  <si>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</si>
  <si>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</si>
  <si>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</si>
  <si>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</si>
  <si>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</si>
  <si>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</si>
  <si>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</si>
  <si>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</si>
  <si>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</si>
  <si>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</si>
  <si>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</si>
  <si>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</si>
  <si>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</si>
  <si>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</si>
  <si>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</si>
  <si>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</si>
  <si>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</si>
  <si>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</si>
  <si>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</si>
  <si>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</si>
  <si>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</si>
  <si>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</si>
  <si>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</si>
  <si>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</si>
  <si>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</si>
  <si>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</si>
  <si>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</si>
  <si>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</si>
  <si>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</si>
  <si>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</si>
  <si>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</si>
  <si>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</si>
  <si>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</si>
  <si>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</si>
  <si>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</si>
  <si>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</si>
  <si>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</si>
  <si>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</si>
  <si>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</si>
  <si>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</si>
  <si>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</si>
  <si>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</si>
  <si>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</si>
  <si>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</si>
  <si>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</si>
  <si>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</si>
  <si>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</si>
  <si>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</si>
  <si>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</si>
  <si>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</si>
  <si>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</si>
  <si>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</si>
  <si>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</si>
  <si>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</si>
  <si>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</si>
  <si>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</si>
  <si>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</si>
  <si>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</si>
  <si>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</si>
  <si>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</si>
  <si>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</si>
  <si>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</si>
  <si>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</si>
  <si>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</si>
  <si>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</si>
  <si>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</si>
  <si>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</si>
  <si>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</si>
  <si>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</si>
  <si>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</si>
  <si>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</si>
  <si>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</si>
  <si>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</si>
  <si>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</si>
  <si>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</si>
  <si>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</si>
  <si>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</si>
  <si>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</si>
  <si>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</si>
  <si>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</si>
  <si>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</si>
  <si>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</si>
  <si>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</si>
  <si>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</si>
  <si>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</si>
  <si>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</si>
  <si>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</si>
  <si>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</si>
  <si>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</si>
  <si>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</si>
  <si>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</si>
  <si>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</si>
  <si>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</si>
  <si>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</si>
  <si>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</si>
  <si>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</si>
  <si>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</si>
  <si>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</si>
  <si>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</si>
  <si>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</si>
  <si>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</si>
  <si>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</si>
  <si>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</si>
  <si>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</si>
  <si>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</si>
  <si>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</si>
  <si>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</si>
  <si>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</si>
  <si>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</si>
  <si>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</si>
  <si>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</si>
  <si>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</si>
  <si>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</si>
  <si>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</si>
  <si>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</si>
  <si>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</si>
  <si>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</si>
  <si>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</si>
  <si>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</si>
  <si>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</si>
  <si>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</si>
  <si>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</si>
  <si>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</si>
  <si>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</si>
  <si>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</si>
  <si>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</si>
  <si>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</si>
  <si>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</si>
  <si>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</si>
  <si>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</si>
  <si>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</si>
  <si>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</si>
  <si>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</si>
  <si>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</si>
  <si>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</si>
  <si>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</si>
  <si>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</si>
  <si>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</si>
  <si>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</si>
  <si>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</si>
  <si>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</si>
  <si>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</si>
  <si>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</si>
  <si>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</si>
  <si>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</si>
  <si>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</si>
  <si>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</si>
  <si>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</si>
  <si>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</si>
  <si>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</si>
  <si>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</si>
  <si>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</si>
  <si>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</si>
  <si>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</si>
  <si>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</si>
  <si>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</si>
  <si>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</si>
  <si>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</si>
  <si>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</si>
  <si>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</si>
  <si>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</si>
  <si>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</si>
  <si>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</si>
  <si>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</si>
  <si>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</si>
  <si>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</si>
  <si>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</si>
  <si>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</si>
  <si>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</si>
  <si>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</si>
  <si>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</si>
  <si>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</si>
  <si>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</si>
  <si>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</si>
  <si>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</si>
  <si>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</si>
  <si>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</si>
  <si>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</si>
  <si>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</si>
  <si>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</si>
  <si>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</si>
  <si>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</si>
  <si>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</si>
  <si>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</si>
  <si>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</si>
  <si>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</si>
  <si>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</si>
  <si>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</si>
  <si>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</si>
  <si>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</si>
  <si>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</si>
  <si>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</si>
  <si>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</si>
  <si>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</si>
  <si>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</si>
  <si>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</si>
  <si>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</si>
  <si>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</si>
  <si>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</si>
  <si>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</si>
  <si>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</si>
  <si>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</si>
  <si>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</si>
  <si>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</si>
  <si>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</si>
  <si>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</si>
  <si>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</si>
  <si>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</si>
  <si>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</si>
  <si>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</si>
  <si>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</si>
  <si>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</si>
  <si>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</si>
  <si>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</si>
  <si>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</si>
  <si>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</si>
  <si>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</si>
  <si>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</si>
  <si>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</si>
  <si>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</si>
  <si>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</si>
  <si>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</si>
  <si>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</si>
  <si>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</si>
  <si>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</si>
  <si>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</si>
  <si>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</si>
  <si>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</si>
  <si>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</si>
  <si>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</si>
  <si>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</si>
  <si>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</si>
  <si>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</si>
  <si>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</si>
  <si>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</si>
  <si>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</si>
  <si>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</si>
  <si>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</si>
  <si>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</si>
  <si>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</si>
  <si>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</si>
  <si>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</si>
  <si>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</si>
  <si>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</si>
  <si>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</si>
  <si>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</si>
  <si>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</si>
  <si>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</si>
  <si>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</si>
  <si>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</si>
  <si>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</si>
  <si>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</si>
  <si>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</si>
  <si>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</si>
  <si>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</si>
  <si>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</si>
  <si>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</si>
  <si>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</si>
  <si>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</si>
  <si>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</si>
  <si>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</si>
  <si>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</si>
  <si>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</si>
  <si>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</si>
  <si>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</si>
  <si>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</si>
  <si>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</si>
  <si>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</si>
  <si>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</si>
  <si>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</si>
  <si>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</si>
  <si>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</si>
  <si>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</si>
  <si>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</si>
  <si>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</si>
  <si>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</si>
  <si>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</si>
  <si>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</si>
  <si>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</si>
  <si>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</si>
  <si>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</si>
  <si>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</si>
  <si>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</si>
  <si>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</si>
  <si>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</si>
  <si>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</si>
  <si>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</si>
  <si>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</si>
  <si>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</si>
  <si>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</si>
  <si>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</si>
  <si>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</si>
  <si>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</si>
  <si>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</si>
  <si>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</si>
  <si>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</si>
  <si>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</si>
  <si>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</si>
  <si>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</si>
  <si>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</si>
  <si>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</si>
  <si>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</si>
  <si>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</si>
  <si>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</si>
  <si>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</si>
  <si>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</si>
  <si>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</si>
  <si>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</si>
  <si>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</si>
  <si>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</si>
  <si>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</si>
  <si>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</si>
  <si>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</si>
  <si>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</si>
  <si>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</si>
  <si>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</si>
  <si>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</si>
  <si>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</si>
  <si>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</si>
  <si>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</si>
  <si>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</si>
  <si>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</si>
  <si>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</si>
  <si>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</si>
  <si>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</si>
  <si>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</si>
  <si>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</si>
  <si>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</si>
  <si>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</si>
  <si>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</si>
  <si>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</si>
  <si>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</si>
  <si>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</si>
  <si>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</si>
  <si>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</si>
  <si>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</si>
  <si>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</si>
  <si>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</si>
  <si>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</si>
  <si>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</si>
  <si>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</si>
  <si>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</si>
  <si>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</si>
  <si>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</si>
  <si>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</si>
  <si>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</si>
  <si>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</si>
  <si>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</si>
  <si>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</si>
  <si>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</si>
  <si>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</si>
  <si>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</si>
  <si>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</si>
  <si>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</si>
  <si>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</si>
  <si>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</si>
  <si>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</si>
  <si>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</si>
  <si>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</si>
  <si>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</si>
  <si>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</si>
  <si>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</si>
  <si>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</si>
  <si>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</si>
  <si>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</si>
  <si>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</si>
  <si>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</si>
  <si>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</si>
  <si>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</si>
  <si>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</si>
  <si>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</si>
  <si>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</si>
  <si>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</si>
  <si>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</si>
  <si>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</si>
  <si>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</si>
  <si>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</si>
  <si>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</si>
  <si>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</si>
  <si>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</si>
  <si>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</si>
  <si>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</si>
  <si>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</si>
  <si>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</si>
  <si>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</si>
  <si>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</si>
  <si>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</si>
  <si>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</si>
  <si>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</si>
  <si>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</si>
  <si>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</si>
  <si>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</si>
  <si>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</si>
  <si>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</si>
  <si>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</si>
  <si>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</si>
  <si>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</si>
  <si>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</si>
  <si>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</si>
  <si>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</si>
  <si>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</si>
  <si>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</si>
  <si>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</si>
  <si>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</si>
  <si>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</si>
  <si>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</si>
  <si>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</si>
  <si>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</si>
  <si>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</si>
  <si>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</si>
  <si>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</si>
  <si>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</si>
  <si>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</si>
  <si>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</si>
  <si>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</si>
  <si>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</si>
  <si>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</si>
  <si>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</si>
  <si>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</si>
  <si>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</si>
  <si>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</si>
  <si>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</si>
  <si>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</si>
  <si>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</si>
  <si>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</si>
  <si>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</si>
  <si>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</si>
  <si>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</si>
  <si>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</si>
  <si>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</si>
  <si>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</si>
  <si>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</si>
  <si>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</si>
  <si>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</si>
  <si>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</si>
  <si>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</si>
  <si>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</si>
  <si>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</si>
  <si>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</si>
  <si>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</si>
  <si>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</si>
  <si>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</si>
  <si>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</si>
  <si>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</si>
  <si>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</si>
  <si>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</si>
  <si>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</si>
  <si>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</si>
  <si>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</si>
  <si>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</si>
  <si>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</si>
  <si>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</si>
  <si>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</si>
  <si>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</si>
  <si>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</si>
  <si>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</si>
  <si>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</si>
  <si>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</si>
  <si>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</si>
  <si>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</si>
  <si>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</si>
  <si>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</si>
  <si>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</si>
  <si>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</si>
  <si>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</si>
  <si>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</si>
  <si>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</si>
  <si>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</si>
  <si>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</si>
  <si>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</si>
  <si>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</si>
  <si>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</si>
  <si>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</si>
  <si>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</si>
  <si>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</si>
  <si>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</si>
  <si>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</si>
  <si>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</si>
  <si>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</si>
  <si>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</si>
  <si>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</si>
  <si>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</si>
  <si>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</si>
  <si>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</si>
  <si>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</si>
  <si>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</si>
  <si>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</si>
  <si>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</si>
  <si>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</si>
  <si>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</si>
  <si>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</si>
  <si>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</si>
  <si>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</si>
  <si>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</si>
  <si>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</si>
  <si>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</si>
  <si>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</si>
  <si>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</si>
  <si>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</si>
  <si>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</si>
  <si>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</si>
  <si>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</si>
  <si>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</si>
  <si>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</si>
  <si>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</si>
  <si>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</si>
  <si>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</si>
  <si>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</si>
  <si>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</si>
  <si>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</si>
  <si>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</si>
  <si>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</si>
  <si>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</si>
  <si>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</si>
  <si>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</si>
  <si>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</si>
  <si>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</si>
  <si>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</si>
  <si>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</si>
  <si>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</si>
  <si>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</si>
  <si>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</si>
  <si>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</si>
  <si>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</si>
  <si>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</si>
  <si>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</si>
  <si>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</si>
  <si>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</si>
  <si>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</si>
  <si>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</si>
  <si>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</si>
  <si>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</si>
  <si>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</si>
  <si>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</si>
  <si>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</si>
  <si>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</si>
  <si>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</si>
  <si>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</si>
  <si>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</si>
  <si>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</si>
  <si>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</si>
  <si>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</si>
  <si>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</si>
  <si>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</si>
  <si>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</si>
  <si>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</si>
  <si>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</si>
  <si>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</si>
  <si>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</si>
  <si>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</si>
  <si>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</si>
  <si>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</si>
  <si>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</si>
  <si>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</si>
  <si>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</si>
  <si>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</si>
  <si>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</si>
  <si>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</si>
  <si>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</si>
  <si>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</si>
  <si>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</si>
  <si>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</si>
  <si>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</si>
  <si>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</si>
  <si>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</si>
  <si>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</si>
  <si>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</si>
  <si>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</si>
  <si>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</si>
  <si>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</si>
  <si>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</si>
  <si>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</si>
  <si>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</si>
  <si>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</si>
  <si>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</si>
  <si>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</si>
  <si>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</si>
  <si>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</si>
  <si>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</si>
  <si>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</si>
  <si>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</si>
  <si>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</si>
  <si>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</si>
  <si>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</si>
  <si>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</si>
  <si>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</si>
  <si>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</si>
  <si>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</si>
  <si>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</si>
  <si>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</si>
  <si>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</si>
  <si>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</si>
  <si>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</si>
  <si>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</si>
  <si>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</si>
  <si>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</si>
  <si>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</si>
  <si>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</si>
  <si>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</si>
  <si>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</si>
  <si>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</si>
  <si>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</si>
  <si>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</si>
  <si>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</si>
  <si>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</si>
  <si>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</si>
  <si>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</si>
  <si>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</si>
  <si>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</si>
  <si>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</si>
  <si>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</si>
  <si>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</si>
  <si>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</si>
  <si>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</si>
  <si>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</si>
  <si>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</si>
  <si>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</si>
  <si>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</si>
  <si>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</si>
  <si>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</si>
  <si>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</si>
  <si>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</si>
  <si>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</si>
  <si>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</si>
  <si>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</si>
  <si>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</si>
  <si>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</si>
  <si>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</si>
  <si>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</si>
  <si>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</si>
  <si>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</si>
  <si>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</si>
  <si>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</si>
  <si>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</si>
  <si>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</si>
  <si>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</si>
  <si>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</si>
  <si>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</si>
  <si>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</si>
  <si>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</si>
  <si>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</si>
  <si>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</si>
  <si>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</si>
  <si>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</si>
  <si>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</si>
  <si>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</si>
  <si>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</si>
  <si>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</si>
  <si>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</si>
  <si>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</si>
  <si>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</si>
  <si>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</si>
  <si>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</si>
  <si>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</si>
  <si>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</si>
  <si>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</si>
  <si>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</si>
  <si>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</si>
  <si>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</si>
  <si>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</si>
  <si>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</si>
  <si>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</si>
  <si>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</si>
  <si>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</si>
  <si>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</si>
  <si>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</si>
  <si>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</si>
  <si>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</si>
  <si>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</si>
  <si>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</si>
  <si>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</si>
  <si>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</si>
  <si>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</si>
  <si>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</si>
  <si>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</si>
  <si>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</si>
  <si>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</si>
  <si>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</si>
  <si>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</si>
  <si>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</si>
  <si>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</si>
  <si>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</si>
  <si>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</si>
  <si>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</si>
  <si>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</si>
  <si>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</si>
  <si>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</si>
  <si>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</si>
  <si>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</si>
  <si>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</si>
  <si>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</si>
  <si>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</si>
  <si>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</si>
  <si>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</si>
  <si>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</si>
  <si>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</si>
  <si>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</si>
  <si>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</si>
  <si>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</si>
  <si>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</si>
  <si>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</si>
  <si>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</si>
  <si>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</si>
  <si>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</si>
  <si>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</si>
  <si>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</si>
  <si>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</si>
  <si>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</si>
  <si>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</si>
  <si>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</si>
  <si>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</si>
  <si>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</si>
  <si>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</si>
  <si>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</si>
  <si>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</si>
  <si>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</si>
  <si>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</si>
  <si>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</si>
  <si>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</si>
  <si>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</si>
  <si>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</si>
  <si>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</si>
  <si>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</si>
  <si>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</si>
  <si>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</si>
  <si>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</si>
  <si>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</si>
  <si>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</si>
  <si>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</si>
  <si>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</si>
  <si>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</si>
  <si>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</si>
  <si>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</si>
  <si>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</si>
  <si>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</si>
  <si>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</si>
  <si>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</si>
  <si>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</si>
  <si>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</si>
  <si>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</si>
  <si>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</si>
  <si>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</si>
  <si>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</si>
  <si>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</si>
  <si>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</si>
  <si>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</si>
  <si>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</si>
  <si>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</si>
  <si>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</si>
  <si>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</si>
  <si>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</si>
  <si>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</si>
  <si>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</si>
  <si>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</si>
  <si>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</si>
  <si>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</si>
  <si>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</si>
  <si>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</si>
  <si>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</si>
  <si>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</si>
  <si>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</si>
  <si>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</si>
  <si>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</si>
  <si>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</si>
  <si>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</si>
  <si>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</si>
  <si>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</si>
  <si>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</si>
  <si>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</si>
  <si>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</si>
  <si>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</si>
  <si>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</si>
  <si>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</si>
  <si>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</si>
  <si>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</si>
  <si>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</si>
  <si>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</si>
  <si>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</si>
  <si>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</si>
  <si>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</si>
  <si>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</si>
  <si>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</si>
  <si>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</si>
  <si>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</si>
  <si>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</si>
  <si>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</si>
  <si>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</si>
  <si>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</si>
  <si>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</si>
  <si>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</si>
  <si>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</si>
  <si>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</si>
  <si>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</si>
  <si>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</si>
  <si>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</si>
  <si>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</si>
  <si>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</si>
  <si>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</si>
  <si>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</si>
  <si>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</si>
  <si>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</si>
  <si>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</si>
  <si>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</si>
  <si>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</si>
  <si>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</si>
  <si>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</si>
  <si>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</si>
  <si>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</si>
  <si>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</si>
  <si>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</si>
  <si>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</si>
  <si>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</si>
  <si>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</si>
  <si>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</si>
  <si>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</si>
  <si>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</si>
  <si>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</si>
  <si>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</si>
  <si>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</si>
  <si>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</si>
  <si>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</si>
  <si>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</si>
  <si>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</si>
  <si>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</si>
  <si>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</si>
  <si>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</si>
  <si>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</si>
  <si>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</si>
  <si>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</si>
  <si>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</si>
  <si>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</si>
  <si>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</si>
  <si>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</si>
  <si>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</si>
  <si>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</si>
  <si>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</si>
  <si>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</si>
  <si>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</si>
  <si>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</si>
  <si>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</si>
  <si>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</si>
  <si>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</si>
  <si>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</si>
  <si>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</si>
  <si>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</si>
  <si>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</si>
  <si>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</si>
  <si>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</si>
  <si>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</si>
  <si>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</si>
  <si>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</si>
  <si>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</si>
  <si>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</si>
  <si>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</si>
  <si>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</si>
  <si>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</si>
  <si>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</si>
  <si>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</si>
  <si>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</si>
  <si>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</si>
  <si>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</si>
  <si>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</si>
  <si>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</si>
  <si>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</si>
  <si>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</si>
  <si>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</si>
  <si>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</si>
  <si>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</si>
  <si>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</si>
  <si>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</si>
  <si>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</si>
  <si>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</si>
  <si>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</si>
  <si>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</si>
  <si>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</si>
  <si>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</si>
  <si>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</si>
  <si>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</si>
  <si>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</si>
  <si>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</si>
  <si>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</si>
  <si>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</si>
  <si>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</si>
  <si>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</si>
  <si>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</si>
  <si>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</si>
  <si>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</si>
  <si>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</si>
  <si>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</si>
  <si>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</si>
  <si>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</si>
  <si>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</si>
  <si>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</si>
  <si>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</si>
  <si>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</si>
  <si>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</si>
  <si>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</si>
  <si>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</si>
  <si>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</si>
  <si>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</si>
  <si>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</si>
  <si>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</si>
  <si>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</si>
  <si>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</si>
  <si>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</si>
  <si>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</si>
  <si>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</si>
  <si>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</si>
  <si>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</si>
  <si>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</si>
  <si>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</si>
  <si>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</si>
  <si>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</si>
  <si>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</si>
  <si>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</si>
  <si>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</si>
  <si>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</si>
  <si>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</si>
  <si>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</si>
  <si>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</si>
  <si>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</si>
  <si>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</si>
  <si>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</si>
  <si>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</si>
  <si>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</si>
  <si>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</si>
  <si>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</si>
  <si>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</si>
  <si>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</si>
  <si>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</si>
  <si>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</si>
  <si>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</si>
  <si>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</si>
  <si>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</si>
  <si>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</si>
  <si>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</si>
  <si>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</si>
  <si>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</si>
  <si>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</si>
  <si>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</si>
  <si>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</si>
  <si>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</si>
  <si>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</si>
  <si>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</si>
  <si>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</si>
  <si>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</si>
  <si>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</si>
  <si>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</si>
  <si>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</si>
  <si>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</si>
  <si>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</si>
  <si>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</si>
  <si>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</si>
  <si>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</si>
  <si>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</si>
  <si>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</si>
  <si>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</si>
  <si>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</si>
  <si>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</si>
  <si>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</si>
  <si>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</si>
  <si>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</si>
  <si>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</si>
  <si>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</si>
  <si>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</si>
  <si>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</si>
  <si>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</si>
  <si>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</si>
  <si>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</si>
  <si>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</si>
  <si>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</si>
  <si>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</si>
  <si>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</si>
  <si>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</si>
  <si>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</si>
  <si>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</si>
  <si>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</si>
  <si>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</si>
  <si>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</si>
  <si>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</si>
  <si>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</si>
  <si>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</si>
  <si>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</si>
  <si>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</si>
  <si>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</si>
  <si>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</si>
  <si>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</si>
  <si>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</si>
  <si>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</si>
  <si>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</si>
  <si>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</si>
  <si>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</si>
  <si>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</si>
  <si>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</si>
  <si>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</si>
  <si>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</si>
  <si>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</si>
  <si>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</si>
  <si>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</si>
  <si>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</si>
  <si>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</si>
  <si>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</si>
  <si>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</si>
  <si>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</si>
  <si>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</si>
  <si>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</si>
  <si>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</si>
  <si>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</si>
  <si>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</si>
  <si>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</si>
  <si>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</si>
  <si>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</si>
  <si>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</si>
  <si>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</si>
  <si>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</si>
  <si>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</si>
  <si>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</si>
  <si>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</si>
  <si>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</si>
  <si>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</si>
  <si>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</si>
  <si>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</si>
  <si>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</si>
  <si>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</si>
  <si>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</si>
  <si>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</si>
  <si>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</si>
  <si>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</si>
  <si>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</si>
  <si>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</si>
  <si>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</si>
  <si>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</si>
  <si>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</si>
  <si>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</si>
  <si>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</si>
  <si>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</si>
  <si>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</si>
  <si>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</si>
  <si>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</si>
  <si>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</si>
  <si>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</si>
  <si>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</si>
  <si>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</si>
  <si>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</si>
  <si>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</si>
  <si>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</si>
  <si>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</si>
  <si>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</si>
  <si>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</si>
  <si>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</si>
  <si>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</si>
  <si>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</si>
  <si>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</si>
  <si>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</si>
  <si>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</si>
  <si>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</si>
  <si>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</si>
  <si>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</si>
  <si>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</si>
  <si>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</si>
  <si>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</si>
  <si>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</si>
  <si>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</si>
  <si>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</si>
  <si>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</si>
  <si>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</si>
  <si>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</si>
  <si>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</si>
  <si>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</si>
  <si>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</si>
  <si>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</si>
  <si>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</si>
  <si>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</si>
  <si>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</si>
  <si>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</si>
  <si>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</si>
  <si>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</si>
  <si>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</si>
  <si>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</si>
  <si>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</si>
  <si>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</si>
  <si>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</si>
  <si>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</si>
  <si>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</si>
  <si>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</si>
  <si>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</si>
  <si>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</si>
  <si>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</si>
  <si>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</si>
  <si>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</si>
  <si>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</si>
  <si>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</si>
  <si>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</si>
  <si>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</si>
  <si>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</si>
  <si>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</si>
  <si>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</si>
  <si>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</si>
  <si>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</si>
  <si>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</si>
  <si>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</si>
  <si>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</si>
  <si>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</si>
  <si>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</si>
  <si>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</si>
  <si>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</si>
  <si>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</si>
  <si>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</si>
  <si>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</si>
  <si>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</si>
  <si>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</si>
  <si>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</si>
  <si>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</si>
  <si>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</si>
  <si>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</si>
  <si>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</si>
  <si>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</si>
  <si>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</si>
  <si>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</si>
  <si>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</si>
  <si>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</si>
  <si>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</si>
  <si>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</si>
  <si>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</si>
  <si>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</si>
  <si>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</si>
  <si>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</si>
  <si>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</si>
  <si>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</si>
  <si>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</si>
  <si>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</si>
  <si>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</si>
  <si>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</si>
  <si>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</si>
  <si>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</si>
  <si>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</si>
  <si>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</si>
  <si>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</si>
  <si>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</si>
  <si>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</si>
  <si>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</si>
  <si>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</si>
  <si>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</si>
  <si>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</si>
  <si>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</si>
  <si>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</si>
  <si>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</si>
  <si>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</si>
  <si>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</si>
  <si>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</si>
  <si>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</si>
  <si>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</si>
  <si>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</si>
  <si>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</si>
  <si>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</si>
  <si>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</si>
  <si>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</si>
  <si>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</si>
  <si>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</si>
  <si>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</si>
  <si>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</si>
  <si>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</si>
  <si>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</si>
  <si>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</si>
  <si>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</si>
  <si>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</si>
  <si>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</si>
  <si>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</si>
  <si>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</si>
  <si>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</si>
  <si>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</si>
  <si>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</si>
  <si>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</si>
  <si>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</si>
  <si>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</si>
  <si>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</si>
  <si>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</si>
  <si>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</si>
  <si>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</si>
  <si>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</si>
  <si>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</si>
  <si>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</si>
  <si>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</si>
  <si>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</si>
  <si>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</si>
  <si>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</si>
  <si>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</si>
  <si>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</si>
  <si>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</si>
  <si>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</si>
  <si>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</si>
  <si>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</si>
  <si>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</si>
  <si>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</si>
  <si>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</si>
  <si>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</si>
  <si>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</si>
  <si>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</si>
  <si>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</si>
  <si>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</si>
  <si>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</si>
  <si>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</si>
  <si>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</si>
  <si>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</si>
  <si>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</si>
  <si>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</si>
  <si>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</si>
  <si>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</si>
  <si>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</si>
  <si>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</si>
  <si>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</si>
  <si>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</si>
  <si>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</si>
  <si>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</si>
  <si>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</si>
  <si>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</si>
  <si>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</si>
  <si>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</si>
  <si>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</si>
  <si>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</si>
  <si>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</si>
  <si>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</si>
  <si>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</si>
  <si>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</si>
  <si>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</si>
  <si>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</si>
  <si>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</si>
  <si>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</si>
  <si>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</si>
  <si>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</si>
  <si>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</si>
  <si>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</si>
  <si>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</si>
  <si>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</si>
  <si>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</si>
  <si>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</si>
  <si>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</si>
  <si>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</si>
  <si>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</si>
  <si>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</si>
  <si>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</si>
  <si>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</si>
  <si>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</si>
  <si>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</si>
  <si>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</si>
  <si>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</si>
  <si>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</si>
  <si>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</si>
  <si>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</si>
  <si>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</si>
  <si>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</si>
  <si>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</si>
  <si>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</si>
  <si>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</si>
  <si>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</si>
  <si>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</si>
  <si>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</si>
  <si>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</si>
  <si>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</si>
  <si>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</si>
  <si>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</si>
  <si>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</si>
  <si>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</si>
  <si>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</si>
  <si>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</si>
  <si>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</si>
  <si>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</si>
  <si>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</si>
  <si>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</si>
  <si>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</si>
  <si>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</si>
  <si>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</si>
  <si>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</si>
  <si>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</si>
  <si>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</si>
  <si>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</si>
  <si>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</si>
  <si>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</si>
  <si>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</si>
  <si>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</si>
  <si>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</si>
  <si>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</si>
  <si>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</si>
  <si>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</si>
  <si>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</si>
  <si>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</si>
  <si>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</si>
  <si>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</si>
  <si>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</si>
  <si>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</si>
  <si>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</si>
  <si>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</si>
  <si>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</si>
  <si>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</si>
  <si>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</si>
  <si>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</si>
  <si>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</si>
  <si>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</si>
  <si>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</si>
  <si>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</si>
  <si>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</si>
  <si>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</si>
  <si>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</si>
  <si>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</si>
  <si>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</si>
  <si>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</si>
  <si>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</si>
  <si>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</si>
  <si>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</si>
  <si>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</si>
  <si>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</si>
  <si>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</si>
  <si>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</si>
  <si>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</si>
  <si>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</si>
  <si>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</si>
  <si>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</si>
  <si>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</si>
  <si>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</si>
  <si>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</si>
  <si>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</si>
  <si>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</si>
  <si>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</si>
  <si>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</si>
  <si>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</si>
  <si>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</si>
  <si>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</si>
  <si>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</si>
  <si>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</si>
  <si>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</si>
  <si>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</si>
  <si>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</si>
  <si>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</si>
  <si>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</si>
  <si>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</si>
  <si>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</si>
  <si>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</si>
  <si>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</si>
  <si>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</si>
  <si>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</si>
  <si>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</si>
  <si>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</si>
  <si>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</si>
  <si>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</si>
  <si>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</si>
  <si>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</si>
  <si>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</si>
  <si>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</si>
  <si>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</si>
  <si>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</si>
  <si>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</si>
  <si>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</si>
  <si>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</si>
  <si>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</si>
  <si>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</si>
  <si>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</si>
  <si>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</si>
  <si>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</si>
  <si>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</si>
  <si>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</si>
  <si>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</si>
  <si>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</si>
  <si>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</si>
  <si>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</si>
  <si>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</si>
  <si>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</si>
  <si>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</si>
  <si>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</si>
  <si>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</si>
  <si>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</si>
  <si>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</si>
  <si>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</si>
  <si>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</si>
  <si>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</si>
  <si>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</si>
  <si>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</si>
  <si>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</si>
  <si>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</si>
  <si>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</si>
  <si>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</si>
  <si>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</si>
  <si>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</si>
  <si>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</si>
  <si>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</si>
  <si>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</si>
  <si>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</si>
  <si>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</si>
  <si>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</si>
  <si>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</si>
  <si>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</si>
  <si>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</si>
  <si>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</si>
  <si>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</si>
  <si>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</si>
  <si>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</si>
  <si>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</si>
  <si>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</si>
  <si>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</si>
  <si>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</si>
  <si>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</si>
  <si>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</si>
  <si>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</si>
  <si>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</si>
  <si>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</si>
  <si>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</si>
  <si>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</si>
  <si>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</si>
  <si>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</si>
  <si>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</si>
  <si>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</si>
  <si>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</si>
  <si>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</si>
  <si>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</si>
  <si>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</si>
  <si>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</si>
  <si>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</si>
  <si>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</si>
  <si>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</si>
  <si>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</si>
  <si>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</si>
  <si>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</si>
  <si>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</si>
  <si>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</si>
  <si>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</si>
  <si>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</si>
  <si>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</si>
  <si>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</si>
  <si>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</si>
  <si>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</si>
  <si>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</si>
  <si>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</si>
  <si>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</si>
  <si>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</si>
  <si>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</si>
  <si>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</si>
  <si>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</si>
  <si>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</si>
  <si>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</si>
  <si>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</si>
  <si>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</si>
  <si>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</si>
  <si>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</si>
  <si>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</si>
  <si>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</si>
  <si>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</si>
  <si>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</si>
  <si>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</si>
  <si>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</si>
  <si>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</si>
  <si>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</si>
  <si>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</si>
  <si>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</si>
  <si>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</si>
  <si>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</si>
  <si>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</si>
  <si>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</si>
  <si>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</si>
  <si>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</si>
  <si>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</si>
  <si>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</si>
  <si>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</si>
  <si>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</si>
  <si>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</si>
  <si>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</si>
  <si>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</si>
  <si>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</si>
  <si>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</si>
  <si>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</si>
  <si>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</si>
  <si>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</si>
  <si>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</si>
  <si>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</si>
  <si>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</si>
  <si>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</si>
  <si>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</si>
  <si>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</si>
  <si>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</si>
  <si>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</si>
  <si>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</si>
  <si>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</si>
  <si>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</si>
  <si>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</si>
  <si>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</si>
  <si>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</si>
  <si>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</si>
  <si>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</si>
  <si>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</si>
  <si>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</si>
  <si>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</si>
  <si>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</si>
  <si>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</si>
  <si>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</si>
  <si>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</si>
  <si>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</si>
  <si>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</si>
  <si>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</si>
  <si>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</si>
  <si>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</si>
  <si>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</si>
  <si>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</si>
  <si>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</si>
  <si>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</si>
  <si>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</si>
  <si>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</si>
  <si>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</si>
  <si>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</si>
  <si>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</si>
  <si>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</si>
  <si>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</si>
  <si>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</si>
  <si>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</si>
  <si>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</si>
  <si>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</si>
  <si>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</si>
  <si>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</si>
  <si>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</si>
  <si>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</si>
  <si>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</si>
  <si>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</si>
  <si>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</si>
  <si>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</si>
  <si>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</si>
  <si>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</si>
  <si>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</si>
  <si>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</si>
  <si>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</si>
  <si>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</si>
  <si>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</si>
  <si>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</si>
  <si>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</si>
  <si>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</si>
  <si>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</si>
  <si>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</si>
  <si>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</si>
  <si>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</si>
  <si>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</si>
  <si>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</si>
  <si>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</si>
  <si>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</si>
  <si>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</si>
  <si>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</si>
  <si>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</si>
  <si>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</si>
  <si>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</si>
  <si>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</si>
  <si>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</si>
  <si>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</si>
  <si>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</si>
  <si>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</si>
  <si>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</si>
  <si>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</si>
  <si>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</si>
  <si>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</si>
  <si>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</si>
  <si>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</si>
  <si>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</si>
  <si>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</si>
  <si>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</si>
  <si>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</si>
  <si>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</si>
  <si>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</si>
  <si>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</si>
  <si>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</si>
  <si>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</si>
  <si>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</si>
  <si>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</si>
  <si>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</si>
  <si>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</si>
  <si>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</si>
  <si>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</si>
  <si>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</si>
  <si>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</si>
  <si>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</si>
  <si>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</si>
  <si>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</si>
  <si>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</si>
  <si>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</si>
  <si>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</si>
  <si>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</si>
  <si>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</si>
  <si>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</si>
  <si>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</si>
  <si>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</si>
  <si>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</si>
  <si>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</si>
  <si>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</si>
  <si>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</si>
  <si>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</si>
  <si>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</si>
  <si>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</si>
  <si>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</si>
  <si>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</si>
  <si>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</si>
  <si>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</si>
  <si>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</si>
  <si>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</si>
  <si>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</si>
  <si>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</si>
  <si>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</si>
  <si>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</si>
  <si>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</si>
  <si>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</si>
  <si>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</si>
  <si>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</si>
  <si>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</si>
  <si>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</si>
  <si>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</si>
  <si>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</si>
  <si>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</si>
  <si>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</si>
  <si>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</si>
  <si>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</si>
  <si>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</si>
  <si>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</si>
  <si>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</si>
  <si>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</si>
  <si>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</si>
  <si>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</si>
  <si>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</si>
  <si>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</si>
  <si>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</si>
  <si>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</si>
  <si>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</si>
  <si>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</si>
  <si>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</si>
  <si>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</si>
  <si>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</si>
  <si>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</si>
  <si>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</si>
  <si>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</si>
  <si>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</si>
  <si>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</si>
  <si>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</si>
  <si>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</si>
  <si>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</si>
  <si>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</si>
  <si>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</si>
  <si>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</si>
  <si>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</si>
  <si>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</si>
  <si>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</si>
  <si>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</si>
  <si>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</si>
  <si>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</si>
  <si>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</si>
  <si>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</si>
  <si>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</si>
  <si>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</si>
  <si>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</si>
  <si>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</si>
  <si>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</si>
  <si>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</si>
  <si>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</si>
  <si>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</si>
  <si>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</si>
  <si>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</si>
  <si>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</si>
  <si>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</si>
  <si>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</si>
  <si>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</si>
  <si>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</si>
  <si>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</si>
  <si>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</si>
  <si>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</si>
  <si>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</si>
  <si>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</si>
  <si>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</si>
  <si>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</si>
  <si>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</si>
  <si>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</si>
  <si>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</si>
  <si>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</si>
  <si>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</si>
  <si>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</si>
  <si>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</si>
  <si>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</si>
  <si>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</si>
  <si>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</si>
  <si>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</si>
  <si>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</si>
  <si>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</si>
  <si>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</si>
  <si>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</si>
  <si>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</si>
  <si>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</si>
  <si>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</si>
  <si>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</si>
  <si>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</si>
  <si>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</si>
  <si>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</si>
  <si>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</si>
  <si>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</si>
  <si>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</si>
  <si>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</si>
  <si>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</si>
  <si>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</si>
  <si>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</si>
  <si>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</si>
  <si>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</si>
  <si>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</si>
  <si>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</si>
  <si>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</si>
  <si>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</si>
  <si>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</si>
  <si>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</si>
  <si>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</si>
  <si>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</si>
  <si>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</si>
  <si>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</si>
  <si>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</si>
  <si>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</si>
  <si>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</si>
  <si>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</si>
  <si>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</si>
  <si>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</si>
  <si>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</si>
  <si>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</si>
  <si>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</si>
  <si>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</si>
  <si>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</si>
  <si>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</si>
  <si>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</si>
  <si>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</si>
  <si>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</si>
  <si>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</si>
  <si>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</si>
  <si>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</si>
  <si>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</si>
  <si>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</si>
  <si>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</si>
  <si>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</si>
  <si>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</si>
  <si>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</si>
  <si>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</si>
  <si>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</si>
  <si>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</si>
  <si>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</si>
  <si>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</si>
  <si>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</si>
  <si>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</si>
  <si>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</si>
  <si>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</si>
  <si>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</si>
  <si>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</si>
  <si>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</si>
  <si>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</si>
  <si>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</si>
  <si>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</si>
  <si>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</si>
  <si>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</si>
  <si>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</si>
  <si>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</si>
  <si>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</si>
  <si>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</si>
  <si>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</si>
  <si>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</si>
  <si>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</si>
  <si>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</si>
  <si>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</si>
  <si>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</si>
  <si>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</si>
  <si>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</si>
  <si>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</si>
  <si>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</si>
  <si>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</si>
  <si>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</si>
  <si>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</si>
  <si>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</si>
  <si>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</si>
  <si>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</si>
  <si>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</si>
  <si>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</si>
  <si>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</si>
  <si>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</si>
  <si>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</si>
  <si>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</si>
  <si>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</si>
  <si>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</si>
  <si>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</si>
  <si>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</si>
  <si>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</si>
  <si>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</si>
  <si>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</si>
  <si>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</si>
  <si>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</si>
  <si>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</si>
  <si>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</si>
  <si>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</si>
  <si>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</si>
  <si>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</si>
  <si>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</si>
  <si>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</si>
  <si>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</si>
  <si>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</si>
  <si>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</si>
  <si>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</si>
  <si>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</si>
  <si>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</si>
  <si>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</si>
  <si>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</si>
  <si>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</si>
  <si>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</si>
  <si>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</si>
  <si>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</si>
  <si>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</si>
  <si>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</si>
  <si>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</si>
  <si>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</si>
  <si>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</si>
  <si>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</si>
  <si>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</si>
  <si>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</si>
  <si>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</si>
  <si>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</si>
  <si>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</si>
  <si>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</si>
  <si>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</si>
  <si>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</si>
  <si>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</si>
  <si>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</si>
  <si>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</si>
  <si>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</si>
  <si>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</si>
  <si>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</si>
  <si>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</si>
  <si>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</si>
  <si>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</si>
  <si>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</si>
  <si>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</si>
  <si>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</si>
  <si>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</si>
  <si>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</si>
  <si>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</si>
  <si>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</si>
  <si>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</si>
  <si>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</si>
  <si>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</si>
  <si>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</si>
  <si>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</si>
  <si>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</si>
  <si>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</si>
  <si>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</si>
  <si>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</si>
  <si>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</si>
  <si>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</si>
  <si>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</si>
  <si>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</si>
  <si>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</si>
  <si>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</si>
  <si>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</si>
  <si>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</si>
  <si>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</si>
  <si>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</si>
  <si>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</si>
  <si>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</si>
  <si>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</si>
  <si>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</si>
  <si>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</si>
  <si>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</si>
  <si>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</si>
  <si>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</si>
  <si>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</si>
  <si>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</si>
  <si>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</si>
  <si>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</si>
  <si>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</si>
  <si>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</si>
  <si>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</si>
  <si>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</si>
  <si>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</si>
  <si>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</si>
  <si>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</si>
  <si>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</si>
  <si>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</si>
  <si>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</si>
  <si>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</si>
  <si>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</si>
  <si>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</si>
  <si>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</si>
  <si>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</si>
  <si>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</si>
  <si>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</si>
  <si>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</si>
  <si>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</si>
  <si>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</si>
  <si>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</si>
  <si>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</si>
  <si>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</si>
  <si>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</si>
  <si>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</si>
  <si>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</si>
  <si>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</si>
  <si>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</si>
  <si>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</si>
  <si>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</si>
  <si>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</si>
  <si>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</si>
  <si>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</si>
  <si>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</si>
  <si>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</si>
  <si>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</si>
  <si>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</si>
  <si>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</si>
  <si>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</si>
  <si>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</si>
  <si>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</si>
  <si>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</si>
  <si>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</si>
  <si>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</si>
  <si>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</si>
  <si>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</si>
  <si>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</si>
  <si>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</si>
  <si>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</si>
  <si>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</si>
  <si>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</si>
  <si>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</si>
  <si>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</si>
  <si>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</si>
  <si>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</si>
  <si>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</si>
  <si>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</si>
  <si>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</si>
  <si>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</si>
  <si>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</si>
  <si>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</si>
  <si>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</si>
  <si>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</si>
  <si>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</si>
  <si>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</si>
  <si>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</si>
  <si>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</si>
  <si>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</si>
  <si>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</si>
  <si>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</si>
  <si>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</si>
  <si>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</si>
  <si>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</si>
  <si>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</si>
  <si>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</si>
  <si>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</si>
  <si>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</si>
  <si>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</si>
  <si>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</si>
  <si>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</si>
  <si>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</si>
  <si>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</si>
  <si>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</si>
  <si>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</si>
  <si>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</si>
  <si>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</si>
  <si>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</si>
  <si>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</si>
  <si>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</si>
  <si>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</si>
  <si>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</si>
  <si>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</si>
  <si>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</si>
  <si>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</si>
  <si>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</si>
  <si>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</si>
  <si>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</si>
  <si>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</si>
  <si>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</si>
  <si>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</si>
  <si>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</si>
  <si>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</si>
  <si>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</si>
  <si>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</si>
  <si>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</si>
  <si>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</si>
  <si>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</si>
  <si>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</si>
  <si>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</si>
  <si>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</si>
  <si>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</si>
  <si>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</si>
  <si>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</si>
  <si>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</si>
  <si>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</si>
  <si>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</si>
  <si>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</si>
  <si>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</si>
  <si>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</si>
  <si>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</si>
  <si>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</si>
  <si>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</si>
  <si>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</si>
  <si>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</si>
  <si>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</si>
  <si>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</si>
  <si>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</si>
  <si>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</si>
  <si>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</si>
  <si>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</si>
  <si>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</si>
  <si>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</si>
  <si>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</si>
  <si>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</si>
  <si>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</si>
  <si>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</si>
  <si>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</si>
  <si>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</si>
  <si>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</si>
  <si>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</si>
  <si>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</si>
  <si>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</si>
  <si>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</si>
  <si>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</si>
  <si>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</si>
  <si>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</si>
  <si>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</si>
  <si>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</si>
  <si>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</si>
  <si>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</si>
  <si>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</si>
  <si>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</si>
  <si>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</si>
  <si>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</si>
  <si>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</si>
  <si>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</si>
  <si>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</si>
  <si>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</si>
  <si>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</si>
  <si>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</si>
  <si>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</si>
  <si>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</si>
  <si>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</si>
  <si>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</si>
  <si>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</si>
  <si>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</si>
  <si>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</si>
  <si>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</si>
  <si>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</si>
  <si>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</si>
  <si>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</si>
  <si>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</si>
  <si>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</si>
  <si>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</si>
  <si>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</si>
  <si>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</si>
  <si>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</si>
  <si>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</si>
  <si>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</si>
  <si>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</si>
  <si>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</si>
  <si>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</si>
  <si>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</si>
  <si>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</si>
  <si>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</si>
  <si>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</si>
  <si>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</si>
  <si>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</si>
  <si>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</si>
  <si>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</si>
  <si>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</si>
  <si>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</si>
  <si>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</si>
  <si>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</si>
  <si>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</si>
  <si>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</si>
  <si>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</si>
  <si>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</si>
  <si>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</si>
  <si>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</si>
  <si>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</si>
  <si>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</si>
  <si>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</si>
  <si>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</si>
  <si>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</si>
  <si>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</si>
  <si>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</si>
  <si>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</si>
  <si>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</si>
  <si>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</si>
  <si>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</si>
  <si>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</si>
  <si>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</si>
  <si>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</si>
  <si>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</si>
  <si>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</si>
  <si>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</si>
  <si>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</si>
  <si>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</si>
  <si>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</si>
  <si>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</si>
  <si>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</si>
  <si>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</si>
  <si>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</si>
  <si>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</si>
  <si>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</si>
  <si>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</si>
  <si>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</si>
  <si>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</si>
  <si>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</si>
  <si>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</si>
  <si>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</si>
  <si>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</si>
  <si>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</si>
  <si>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</si>
  <si>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</si>
  <si>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</si>
  <si>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</si>
  <si>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</si>
  <si>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</si>
  <si>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</si>
  <si>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</si>
  <si>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</si>
  <si>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</si>
  <si>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</si>
  <si>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</si>
  <si>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</si>
  <si>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</si>
  <si>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</si>
  <si>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</si>
  <si>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</si>
  <si>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</si>
  <si>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</si>
  <si>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</si>
  <si>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</si>
  <si>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</si>
  <si>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</si>
  <si>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</si>
  <si>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</si>
  <si>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</si>
  <si>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</si>
  <si>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</si>
  <si>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</si>
  <si>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</si>
  <si>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</si>
  <si>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</si>
  <si>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</si>
  <si>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</si>
  <si>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</si>
  <si>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</si>
  <si>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</si>
  <si>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</si>
  <si>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</si>
  <si>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</si>
  <si>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</si>
  <si>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</si>
  <si>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</si>
  <si>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</si>
  <si>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</si>
  <si>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</si>
  <si>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</si>
  <si>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</si>
  <si>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</si>
  <si>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</si>
  <si>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</si>
  <si>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</si>
  <si>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</si>
  <si>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</si>
  <si>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</si>
  <si>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</si>
  <si>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</si>
  <si>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</si>
  <si>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</si>
  <si>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</si>
  <si>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</si>
  <si>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</si>
  <si>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</si>
  <si>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</si>
  <si>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</si>
  <si>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</si>
  <si>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</si>
  <si>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</si>
  <si>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</si>
  <si>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</si>
  <si>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</si>
  <si>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</si>
  <si>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</si>
  <si>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</si>
  <si>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</si>
  <si>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</si>
  <si>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</si>
  <si>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</si>
  <si>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</si>
  <si>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</si>
  <si>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</si>
  <si>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</si>
  <si>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</si>
  <si>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</si>
  <si>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</si>
  <si>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</si>
  <si>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</si>
  <si>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</si>
  <si>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</si>
  <si>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</si>
  <si>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</si>
  <si>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</si>
  <si>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</si>
  <si>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</si>
  <si>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</si>
  <si>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</si>
  <si>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</si>
  <si>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</si>
  <si>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</si>
  <si>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</si>
  <si>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</si>
  <si>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</si>
  <si>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</si>
  <si>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</si>
  <si>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</si>
  <si>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</si>
  <si>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</si>
  <si>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</si>
  <si>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</si>
  <si>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</si>
  <si>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</si>
  <si>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</si>
  <si>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</si>
  <si>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</si>
  <si>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</si>
  <si>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</si>
  <si>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</si>
  <si>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</si>
  <si>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</si>
  <si>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</si>
  <si>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</si>
  <si>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</si>
  <si>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</si>
  <si>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</si>
  <si>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</si>
  <si>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</si>
  <si>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</si>
  <si>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</si>
  <si>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</si>
  <si>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</si>
  <si>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</si>
  <si>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</si>
  <si>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</si>
  <si>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</si>
  <si>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</si>
  <si>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</si>
  <si>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</si>
  <si>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</si>
  <si>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</si>
  <si>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</si>
  <si>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</si>
  <si>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</si>
  <si>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</si>
  <si>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</si>
  <si>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</si>
  <si>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</si>
  <si>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</si>
  <si>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</si>
  <si>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</si>
  <si>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</si>
  <si>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</si>
  <si>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</si>
  <si>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</si>
  <si>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</si>
  <si>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</si>
  <si>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</si>
  <si>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</si>
  <si>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</si>
  <si>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</si>
  <si>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</si>
  <si>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</si>
  <si>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</si>
  <si>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</si>
  <si>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</si>
  <si>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</si>
  <si>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</si>
  <si>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</si>
  <si>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</si>
  <si>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</si>
  <si>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</si>
  <si>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</si>
  <si>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</si>
  <si>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</si>
  <si>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</si>
  <si>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</si>
  <si>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</si>
  <si>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</si>
  <si>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</si>
  <si>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</si>
  <si>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</si>
  <si>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</si>
  <si>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</si>
  <si>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</si>
  <si>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</si>
  <si>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</si>
  <si>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</si>
  <si>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</si>
  <si>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</si>
  <si>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</si>
  <si>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</si>
  <si>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</si>
  <si>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</si>
  <si>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</si>
  <si>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</si>
  <si>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</si>
  <si>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</si>
  <si>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</si>
  <si>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</si>
  <si>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</si>
  <si>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</si>
  <si>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</si>
  <si>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</si>
  <si>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</si>
  <si>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</si>
  <si>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</si>
  <si>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</si>
  <si>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</si>
  <si>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</si>
  <si>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</si>
  <si>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</si>
  <si>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</si>
  <si>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</si>
  <si>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</si>
  <si>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</si>
  <si>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</si>
  <si>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</si>
  <si>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</si>
  <si>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</si>
  <si>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</si>
  <si>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</si>
  <si>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</si>
  <si>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</si>
  <si>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</si>
  <si>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</si>
  <si>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</si>
  <si>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</si>
  <si>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</si>
  <si>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</si>
  <si>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</si>
  <si>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</si>
  <si>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</si>
  <si>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</si>
  <si>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</si>
  <si>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</si>
  <si>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</si>
  <si>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</si>
  <si>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</si>
  <si>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</si>
  <si>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</si>
  <si>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</si>
  <si>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</si>
  <si>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</si>
  <si>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</si>
  <si>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</si>
  <si>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</si>
  <si>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</si>
  <si>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</si>
  <si>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</si>
  <si>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</si>
  <si>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</si>
  <si>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</si>
  <si>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</si>
  <si>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</si>
  <si>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</si>
  <si>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</si>
  <si>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</si>
  <si>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</si>
  <si>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</si>
  <si>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</si>
  <si>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</si>
  <si>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</si>
  <si>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</si>
  <si>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</si>
  <si>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</si>
  <si>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</si>
  <si>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</si>
  <si>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</si>
  <si>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</si>
  <si>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</si>
  <si>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</si>
  <si>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</si>
  <si>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</si>
  <si>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</si>
  <si>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</si>
  <si>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</si>
  <si>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</si>
  <si>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</si>
  <si>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</si>
  <si>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</si>
  <si>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</si>
  <si>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</si>
  <si>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</si>
  <si>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</si>
  <si>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</si>
  <si>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</si>
  <si>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</si>
  <si>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</si>
  <si>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</si>
  <si>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</si>
  <si>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</si>
  <si>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</si>
  <si>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</si>
  <si>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</si>
  <si>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</si>
  <si>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</si>
  <si>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</si>
  <si>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</si>
  <si>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</si>
  <si>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</si>
  <si>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</si>
  <si>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</si>
  <si>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</si>
  <si>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</si>
  <si>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</si>
  <si>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</si>
  <si>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</si>
  <si>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</si>
  <si>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</si>
  <si>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</si>
  <si>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</si>
  <si>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</si>
  <si>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</si>
  <si>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</si>
  <si>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</si>
  <si>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</si>
  <si>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</si>
  <si>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</si>
  <si>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</si>
  <si>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</si>
  <si>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</si>
  <si>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</si>
  <si>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</si>
  <si>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</si>
  <si>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</si>
  <si>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</si>
  <si>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</si>
  <si>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</si>
  <si>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</si>
  <si>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</si>
  <si>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</si>
  <si>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</si>
  <si>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</si>
  <si>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</si>
  <si>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</si>
  <si>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</si>
  <si>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</si>
  <si>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</si>
  <si>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</si>
  <si>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</si>
  <si>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</si>
  <si>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</si>
  <si>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</si>
  <si>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</si>
  <si>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</si>
  <si>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</si>
  <si>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</si>
  <si>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</si>
  <si>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</si>
  <si>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</si>
  <si>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</si>
  <si>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</si>
  <si>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</si>
  <si>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</si>
  <si>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</si>
  <si>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</si>
  <si>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</si>
  <si>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</si>
  <si>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</si>
  <si>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</si>
  <si>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</si>
  <si>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</si>
  <si>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</si>
  <si>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</si>
  <si>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</si>
  <si>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</si>
  <si>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</si>
  <si>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</si>
  <si>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</si>
  <si>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</si>
  <si>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</si>
  <si>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</si>
  <si>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</si>
  <si>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</si>
  <si>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</si>
  <si>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</si>
  <si>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</si>
  <si>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</si>
  <si>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</si>
  <si>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</si>
  <si>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</si>
  <si>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</si>
  <si>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</si>
  <si>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</si>
  <si>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</si>
  <si>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</si>
  <si>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</si>
  <si>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</si>
  <si>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</si>
  <si>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</si>
  <si>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</si>
  <si>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</si>
  <si>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</si>
  <si>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</si>
  <si>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</si>
  <si>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</si>
  <si>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</si>
  <si>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</si>
  <si>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</si>
  <si>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</si>
  <si>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</si>
  <si>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</si>
  <si>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</si>
  <si>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</si>
  <si>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</si>
  <si>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</si>
  <si>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</si>
  <si>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</si>
  <si>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</si>
  <si>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</si>
  <si>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</si>
  <si>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</si>
  <si>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</si>
  <si>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</si>
  <si>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</si>
  <si>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</si>
  <si>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</si>
  <si>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</si>
  <si>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</si>
  <si>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</si>
  <si>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</si>
  <si>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</si>
  <si>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</si>
  <si>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</si>
  <si>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</si>
  <si>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</si>
  <si>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</si>
  <si>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</si>
  <si>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</si>
  <si>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</si>
  <si>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</si>
  <si>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</si>
  <si>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</si>
  <si>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</si>
  <si>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</si>
  <si>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</si>
  <si>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</si>
  <si>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</si>
  <si>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</si>
  <si>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</si>
  <si>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</si>
  <si>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</si>
  <si>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</si>
  <si>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</si>
  <si>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</si>
  <si>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</si>
  <si>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</si>
  <si>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</si>
  <si>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</si>
  <si>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</si>
  <si>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</si>
  <si>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</si>
  <si>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</si>
  <si>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</si>
  <si>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</si>
  <si>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</si>
  <si>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</si>
  <si>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</si>
  <si>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</si>
  <si>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</si>
  <si>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</si>
  <si>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</si>
  <si>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</si>
  <si>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</si>
  <si>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</si>
  <si>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</si>
  <si>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</si>
  <si>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</si>
  <si>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</si>
  <si>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</si>
  <si>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</si>
  <si>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</si>
  <si>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</si>
  <si>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</si>
  <si>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</si>
  <si>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</si>
  <si>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</si>
  <si>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</si>
  <si>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</si>
  <si>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</si>
  <si>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</si>
  <si>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</si>
  <si>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</si>
  <si>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</si>
  <si>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</si>
  <si>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</si>
  <si>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</si>
  <si>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</si>
  <si>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</si>
  <si>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</si>
  <si>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</si>
  <si>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</si>
  <si>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</si>
  <si>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</si>
  <si>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</si>
  <si>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</si>
  <si>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</si>
  <si>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</si>
  <si>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</si>
  <si>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</si>
  <si>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</si>
  <si>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</si>
  <si>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</si>
  <si>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</si>
  <si>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</si>
  <si>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</si>
  <si>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</si>
  <si>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</si>
  <si>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</si>
  <si>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</si>
  <si>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</si>
  <si>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</si>
  <si>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</si>
  <si>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</si>
  <si>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</si>
  <si>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</si>
  <si>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</si>
  <si>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</si>
  <si>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</si>
  <si>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</si>
  <si>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</si>
  <si>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</si>
  <si>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</si>
  <si>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</si>
  <si>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</si>
  <si>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</si>
  <si>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</si>
  <si>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</si>
  <si>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</si>
  <si>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</si>
  <si>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</si>
  <si>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</si>
  <si>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</si>
  <si>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</si>
  <si>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</si>
  <si>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</si>
  <si>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</si>
  <si>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</si>
  <si>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</si>
  <si>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</si>
  <si>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</si>
  <si>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</si>
  <si>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</si>
  <si>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</si>
  <si>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</si>
  <si>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</si>
  <si>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</si>
  <si>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</si>
  <si>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</si>
  <si>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</si>
  <si>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</si>
  <si>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</si>
  <si>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</si>
  <si>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</si>
  <si>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</si>
  <si>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</si>
  <si>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</si>
  <si>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</si>
  <si>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</si>
  <si>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</si>
  <si>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</si>
  <si>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</si>
  <si>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</si>
  <si>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</si>
  <si>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</si>
  <si>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</si>
  <si>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</si>
  <si>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</si>
  <si>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</si>
  <si>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</si>
  <si>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</si>
  <si>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</si>
  <si>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</si>
  <si>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</si>
  <si>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</si>
  <si>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</si>
  <si>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</si>
  <si>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</si>
  <si>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</si>
  <si>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</si>
  <si>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</si>
  <si>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</si>
  <si>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</si>
  <si>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</si>
  <si>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</si>
  <si>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</si>
  <si>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</si>
  <si>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</si>
  <si>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</si>
  <si>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</si>
  <si>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</si>
  <si>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</si>
  <si>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</si>
  <si>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</si>
  <si>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</si>
  <si>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</si>
  <si>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</si>
  <si>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</si>
  <si>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</si>
  <si>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</si>
  <si>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</si>
  <si>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</si>
  <si>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</si>
  <si>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</si>
  <si>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</si>
  <si>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</si>
  <si>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</si>
  <si>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</si>
  <si>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</si>
  <si>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</si>
  <si>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</si>
  <si>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</si>
  <si>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</si>
  <si>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</si>
  <si>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</si>
  <si>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</si>
  <si>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</si>
  <si>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</si>
  <si>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</si>
  <si>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</si>
  <si>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</si>
  <si>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</si>
  <si>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</si>
  <si>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</si>
  <si>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</si>
  <si>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</si>
  <si>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</si>
  <si>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</si>
  <si>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</si>
  <si>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</si>
  <si>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</si>
  <si>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</si>
  <si>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</si>
  <si>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</si>
  <si>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</si>
  <si>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</si>
  <si>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</si>
  <si>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</si>
  <si>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</si>
  <si>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</si>
  <si>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</si>
  <si>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</si>
  <si>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</si>
  <si>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</si>
  <si>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</si>
  <si>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</si>
  <si>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</si>
  <si>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</si>
  <si>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</si>
  <si>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</si>
  <si>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</si>
  <si>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</si>
  <si>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</si>
  <si>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</si>
  <si>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</si>
  <si>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</si>
  <si>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</si>
  <si>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</si>
  <si>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</si>
  <si>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</si>
  <si>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</si>
  <si>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</si>
  <si>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</si>
  <si>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</si>
  <si>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</si>
  <si>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</si>
  <si>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</si>
  <si>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</si>
  <si>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</si>
  <si>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</si>
  <si>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</si>
  <si>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</si>
  <si>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</si>
  <si>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</si>
  <si>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</si>
  <si>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</si>
  <si>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</si>
  <si>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</si>
  <si>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</si>
  <si>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</si>
  <si>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</si>
  <si>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</si>
  <si>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</si>
  <si>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</si>
  <si>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</si>
  <si>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</si>
  <si>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</si>
  <si>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</si>
  <si>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</si>
  <si>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</si>
  <si>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</si>
  <si>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</si>
  <si>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</si>
  <si>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</si>
  <si>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</si>
  <si>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</si>
  <si>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</si>
  <si>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</si>
  <si>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</si>
  <si>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</si>
  <si>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</si>
  <si>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</si>
  <si>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</si>
  <si>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</si>
  <si>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</si>
  <si>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</si>
  <si>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</si>
  <si>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</si>
  <si>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</si>
  <si>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</si>
  <si>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</si>
  <si>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</si>
  <si>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</si>
  <si>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</si>
  <si>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</si>
  <si>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</si>
  <si>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</si>
  <si>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</si>
  <si>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</si>
  <si>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</si>
  <si>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</si>
  <si>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</si>
  <si>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</si>
  <si>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</si>
  <si>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</si>
  <si>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</si>
  <si>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</si>
  <si>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</si>
  <si>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</si>
  <si>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</si>
  <si>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</si>
  <si>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</si>
  <si>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</si>
  <si>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</si>
  <si>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</si>
  <si>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</si>
  <si>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</si>
  <si>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</si>
  <si>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</si>
  <si>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</si>
  <si>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</si>
  <si>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</si>
  <si>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</si>
  <si>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</si>
  <si>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</si>
  <si>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</si>
  <si>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</si>
  <si>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</si>
  <si>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</si>
  <si>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</si>
  <si>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</si>
  <si>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</si>
  <si>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</si>
  <si>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</si>
  <si>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</si>
  <si>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</si>
  <si>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</si>
  <si>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</si>
  <si>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</si>
  <si>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</si>
  <si>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</si>
  <si>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</si>
  <si>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</si>
  <si>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</si>
  <si>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</si>
  <si>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</si>
  <si>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</si>
  <si>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</si>
  <si>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</si>
  <si>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</si>
  <si>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</si>
  <si>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</si>
  <si>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</si>
  <si>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</si>
  <si>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</si>
  <si>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</si>
  <si>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</si>
  <si>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</si>
  <si>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</si>
  <si>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</si>
  <si>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</si>
  <si>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</si>
  <si>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</si>
  <si>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</si>
  <si>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</si>
  <si>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</si>
  <si>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</si>
  <si>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</si>
  <si>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</si>
  <si>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</si>
  <si>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</si>
  <si>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</si>
  <si>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</si>
  <si>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</si>
  <si>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</si>
  <si>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</si>
  <si>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</si>
  <si>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</si>
  <si>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</si>
  <si>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</si>
  <si>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</si>
  <si>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</si>
  <si>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</si>
  <si>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</si>
  <si>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</si>
  <si>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</si>
  <si>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</si>
  <si>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</si>
  <si>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</si>
  <si>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</si>
  <si>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</si>
  <si>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</si>
  <si>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</si>
  <si>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</si>
  <si>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</si>
  <si>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</si>
  <si>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</si>
  <si>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</si>
  <si>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</si>
  <si>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</si>
  <si>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</si>
  <si>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</si>
  <si>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</si>
  <si>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</si>
  <si>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</si>
  <si>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</si>
  <si>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</si>
  <si>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</si>
  <si>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</si>
  <si>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</si>
  <si>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</si>
  <si>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</si>
  <si>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</si>
  <si>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</si>
  <si>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</si>
  <si>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</si>
  <si>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</si>
  <si>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</si>
  <si>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</si>
  <si>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</si>
  <si>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</si>
  <si>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</si>
  <si>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</si>
  <si>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</si>
  <si>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</si>
  <si>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</si>
  <si>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</si>
  <si>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</si>
  <si>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</si>
  <si>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</si>
  <si>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</si>
  <si>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</si>
  <si>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</si>
  <si>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</si>
  <si>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</si>
  <si>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</si>
  <si>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</si>
  <si>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</si>
  <si>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</si>
  <si>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</si>
  <si>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</si>
  <si>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</si>
  <si>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</si>
  <si>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</si>
  <si>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</si>
  <si>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</si>
  <si>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</si>
  <si>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</si>
  <si>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</si>
  <si>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</si>
  <si>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</si>
  <si>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</si>
  <si>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</si>
  <si>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</si>
  <si>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</si>
  <si>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</si>
  <si>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</si>
  <si>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</si>
  <si>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</si>
  <si>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</si>
  <si>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</si>
  <si>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</si>
  <si>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</si>
  <si>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</si>
  <si>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</si>
  <si>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</si>
  <si>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</si>
  <si>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</si>
  <si>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</si>
  <si>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</si>
  <si>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</si>
  <si>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</si>
  <si>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</si>
  <si>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</si>
  <si>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</si>
  <si>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</si>
  <si>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</si>
  <si>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</si>
  <si>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</si>
  <si>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</si>
  <si>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</si>
  <si>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</si>
  <si>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</si>
  <si>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</si>
  <si>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</si>
  <si>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</si>
  <si>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</si>
  <si>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</si>
  <si>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</si>
  <si>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</si>
  <si>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</si>
  <si>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</si>
  <si>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</si>
  <si>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</si>
  <si>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</si>
  <si>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</si>
  <si>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</si>
  <si>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</si>
  <si>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</si>
  <si>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</si>
  <si>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</si>
  <si>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</si>
  <si>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</si>
  <si>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</si>
  <si>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</si>
  <si>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</si>
  <si>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</si>
  <si>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</si>
  <si>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</si>
  <si>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</si>
  <si>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</si>
  <si>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</si>
  <si>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</si>
  <si>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</si>
  <si>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</si>
  <si>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</si>
  <si>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</si>
  <si>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</si>
  <si>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</si>
  <si>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</si>
  <si>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</si>
  <si>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</si>
  <si>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</si>
  <si>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</si>
  <si>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</si>
  <si>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</si>
  <si>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</si>
  <si>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</si>
  <si>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</si>
  <si>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</si>
  <si>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</si>
  <si>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</si>
  <si>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</si>
  <si>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</si>
  <si>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</si>
  <si>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</si>
  <si>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</si>
  <si>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</si>
  <si>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</si>
  <si>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</si>
  <si>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</si>
  <si>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</si>
  <si>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</si>
  <si>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</si>
  <si>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</si>
  <si>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</si>
  <si>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</si>
  <si>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</si>
  <si>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</si>
  <si>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</si>
  <si>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</si>
  <si>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</si>
  <si>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</si>
  <si>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</si>
  <si>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</si>
  <si>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</si>
  <si>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</si>
  <si>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</si>
  <si>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</si>
  <si>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</si>
  <si>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</si>
  <si>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</si>
  <si>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</si>
  <si>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</si>
  <si>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</si>
  <si>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</si>
  <si>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</si>
  <si>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</si>
  <si>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</si>
  <si>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</si>
  <si>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</si>
  <si>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</si>
  <si>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</si>
  <si>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</si>
  <si>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</si>
  <si>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</si>
  <si>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</si>
  <si>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</si>
  <si>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</si>
  <si>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</si>
  <si>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</si>
  <si>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</si>
  <si>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</si>
  <si>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</si>
  <si>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</si>
  <si>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</si>
  <si>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</si>
  <si>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</si>
  <si>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</si>
  <si>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</si>
  <si>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</si>
  <si>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</si>
  <si>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</si>
  <si>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</si>
  <si>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</si>
  <si>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</si>
  <si>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</si>
  <si>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</si>
  <si>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</si>
  <si>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</si>
  <si>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</si>
  <si>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</si>
  <si>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</si>
  <si>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</si>
  <si>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</si>
  <si>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</si>
  <si>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</si>
  <si>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</si>
  <si>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</si>
  <si>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</si>
  <si>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</si>
  <si>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</si>
  <si>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</si>
  <si>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</si>
  <si>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</si>
  <si>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</si>
  <si>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</si>
  <si>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</si>
  <si>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</si>
  <si>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</si>
  <si>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</si>
  <si>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</si>
  <si>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</si>
  <si>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</si>
  <si>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</si>
  <si>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</si>
  <si>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</si>
  <si>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</si>
  <si>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</si>
  <si>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</si>
  <si>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</si>
  <si>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</si>
  <si>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</si>
  <si>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</si>
  <si>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</si>
  <si>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</si>
  <si>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</si>
  <si>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</si>
  <si>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</si>
  <si>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</si>
  <si>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</si>
  <si>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</si>
  <si>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</si>
  <si>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</si>
  <si>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</si>
  <si>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</si>
  <si>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</si>
  <si>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</si>
  <si>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</si>
  <si>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</si>
  <si>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</si>
  <si>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</si>
  <si>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</si>
  <si>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</si>
  <si>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</si>
  <si>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</si>
  <si>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</si>
  <si>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</si>
  <si>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</si>
  <si>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</si>
  <si>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</si>
  <si>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</si>
  <si>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</si>
  <si>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</si>
  <si>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</si>
  <si>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</si>
  <si>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</si>
  <si>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</si>
  <si>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</si>
  <si>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</si>
  <si>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</si>
  <si>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</si>
  <si>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</si>
  <si>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</si>
  <si>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</si>
  <si>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</si>
  <si>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</si>
  <si>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</si>
  <si>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</si>
  <si>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</si>
  <si>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</si>
  <si>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</si>
  <si>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</si>
  <si>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</si>
  <si>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</si>
  <si>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</si>
  <si>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</si>
  <si>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</si>
  <si>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</si>
  <si>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</si>
  <si>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</si>
  <si>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</si>
  <si>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</si>
  <si>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</si>
  <si>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</si>
  <si>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</si>
  <si>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</si>
  <si>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</si>
  <si>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</si>
  <si>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</si>
  <si>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</si>
  <si>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</si>
  <si>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</si>
  <si>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</si>
  <si>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</si>
  <si>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</si>
  <si>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</si>
  <si>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</si>
  <si>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</si>
  <si>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</si>
  <si>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</si>
  <si>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</si>
  <si>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</si>
  <si>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</si>
  <si>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</si>
  <si>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</si>
  <si>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</si>
  <si>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</si>
  <si>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</si>
  <si>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</si>
  <si>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</si>
  <si>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</si>
  <si>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</si>
  <si>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</si>
  <si>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</si>
  <si>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</si>
  <si>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</si>
  <si>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</si>
  <si>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</si>
  <si>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</si>
  <si>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</si>
  <si>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</si>
  <si>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</si>
  <si>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</si>
  <si>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</si>
  <si>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</si>
  <si>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</si>
  <si>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</si>
  <si>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</si>
  <si>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</si>
  <si>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</si>
  <si>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</si>
  <si>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</si>
  <si>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</si>
  <si>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</si>
  <si>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</si>
  <si>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</si>
  <si>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</si>
  <si>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</si>
  <si>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</si>
  <si>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</si>
  <si>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</si>
  <si>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</si>
  <si>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</si>
  <si>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</si>
  <si>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</si>
  <si>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</si>
  <si>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</si>
  <si>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</si>
  <si>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</si>
  <si>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</si>
  <si>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</si>
  <si>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</si>
  <si>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</si>
  <si>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</si>
  <si>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</si>
  <si>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</si>
  <si>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</si>
  <si>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</si>
  <si>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</si>
  <si>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</si>
  <si>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</si>
  <si>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</si>
  <si>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</si>
  <si>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</si>
  <si>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</si>
  <si>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</si>
  <si>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</si>
  <si>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</si>
  <si>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</si>
  <si>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</si>
  <si>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</si>
  <si>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</si>
  <si>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</si>
  <si>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</si>
  <si>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</si>
  <si>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</si>
  <si>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</si>
  <si>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</si>
  <si>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</si>
  <si>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</si>
  <si>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</si>
  <si>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</si>
  <si>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</si>
  <si>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</si>
  <si>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</si>
  <si>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</si>
  <si>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</si>
  <si>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</si>
  <si>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</si>
  <si>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</si>
  <si>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</si>
  <si>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</si>
  <si>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</si>
  <si>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</si>
  <si>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</si>
  <si>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</si>
  <si>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</si>
  <si>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</si>
  <si>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</si>
  <si>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</si>
  <si>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</si>
  <si>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</si>
  <si>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</si>
  <si>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</si>
  <si>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</si>
  <si>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</si>
  <si>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</si>
  <si>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</si>
  <si>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</si>
  <si>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</si>
  <si>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</si>
  <si>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</si>
  <si>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</si>
  <si>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</si>
  <si>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</si>
  <si>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</si>
  <si>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</si>
  <si>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</si>
  <si>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</si>
  <si>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</si>
  <si>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</si>
  <si>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</si>
  <si>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</si>
  <si>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</si>
  <si>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</si>
  <si>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</si>
  <si>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</si>
  <si>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</si>
  <si>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</si>
  <si>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</si>
  <si>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</si>
  <si>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</si>
  <si>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</si>
  <si>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</si>
  <si>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</si>
  <si>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</si>
  <si>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</si>
  <si>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</si>
  <si>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</si>
  <si>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</si>
  <si>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</si>
  <si>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</si>
  <si>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</si>
  <si>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</si>
  <si>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</si>
  <si>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</si>
  <si>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</si>
  <si>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</si>
  <si>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</si>
  <si>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</si>
  <si>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</si>
  <si>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</si>
  <si>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</si>
  <si>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</si>
  <si>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</si>
  <si>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</si>
  <si>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</si>
  <si>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</si>
  <si>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</si>
  <si>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</si>
  <si>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</si>
  <si>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</si>
  <si>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</si>
  <si>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</si>
  <si>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</si>
  <si>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</si>
  <si>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</si>
  <si>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</si>
  <si>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</si>
  <si>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</si>
  <si>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</si>
  <si>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</si>
  <si>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</si>
  <si>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</si>
  <si>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</si>
  <si>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</si>
  <si>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</si>
  <si>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</si>
  <si>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</si>
  <si>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</si>
  <si>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</si>
  <si>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</si>
  <si>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</si>
  <si>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</si>
  <si>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</si>
  <si>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</si>
  <si>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</si>
  <si>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</si>
  <si>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</si>
  <si>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</si>
  <si>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</si>
  <si>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</si>
  <si>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</si>
  <si>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</si>
  <si>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</si>
  <si>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</si>
  <si>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</si>
  <si>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</si>
  <si>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</si>
  <si>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</si>
  <si>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</si>
  <si>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</si>
  <si>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</si>
  <si>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</si>
  <si>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</si>
  <si>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</si>
  <si>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</si>
  <si>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</si>
  <si>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</si>
  <si>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</si>
  <si>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</si>
  <si>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</si>
  <si>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</si>
  <si>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</si>
  <si>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</si>
  <si>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</si>
  <si>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</si>
  <si>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</si>
  <si>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</si>
  <si>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</si>
  <si>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</si>
  <si>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</si>
  <si>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</si>
  <si>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</si>
  <si>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</si>
  <si>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</si>
  <si>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</si>
  <si>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</si>
  <si>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</si>
  <si>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</si>
  <si>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</si>
  <si>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</si>
  <si>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</si>
  <si>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</si>
  <si>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</si>
  <si>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</si>
  <si>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</si>
  <si>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</si>
  <si>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</si>
  <si>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</si>
  <si>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</si>
  <si>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</si>
  <si>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</si>
  <si>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</si>
  <si>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</si>
  <si>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</si>
  <si>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</si>
  <si>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</si>
  <si>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</si>
  <si>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</si>
  <si>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</si>
  <si>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</si>
  <si>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</si>
  <si>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</si>
  <si>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</si>
  <si>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</si>
  <si>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</si>
  <si>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</si>
  <si>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</si>
  <si>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</si>
  <si>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</si>
  <si>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</si>
  <si>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</si>
  <si>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</si>
  <si>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</si>
  <si>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</si>
  <si>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</si>
  <si>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</si>
  <si>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</si>
  <si>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</si>
  <si>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</si>
  <si>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</si>
  <si>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</si>
  <si>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</si>
  <si>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</si>
  <si>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</si>
  <si>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</si>
  <si>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</si>
  <si>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</si>
  <si>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</si>
  <si>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</si>
  <si>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</si>
  <si>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</si>
  <si>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</si>
  <si>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</si>
  <si>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</si>
  <si>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</si>
  <si>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</si>
  <si>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</si>
  <si>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</si>
  <si>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</si>
  <si>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</si>
  <si>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</si>
  <si>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</si>
  <si>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</si>
  <si>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</si>
  <si>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</si>
  <si>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</si>
  <si>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</si>
  <si>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</si>
  <si>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</si>
  <si>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</si>
  <si>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</si>
  <si>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</si>
  <si>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</si>
  <si>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</si>
  <si>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</si>
  <si>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</si>
  <si>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</si>
  <si>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</si>
  <si>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</si>
  <si>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</si>
  <si>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</si>
  <si>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</si>
  <si>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</si>
  <si>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</si>
  <si>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</si>
  <si>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</si>
  <si>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</si>
  <si>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</si>
  <si>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</si>
  <si>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</si>
  <si>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</si>
  <si>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</si>
  <si>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</si>
  <si>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</si>
  <si>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</si>
  <si>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</si>
  <si>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</si>
  <si>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</si>
  <si>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</si>
  <si>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</si>
  <si>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</si>
  <si>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</si>
  <si>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</si>
  <si>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</si>
  <si>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</si>
  <si>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</si>
  <si>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</si>
  <si>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</si>
  <si>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</si>
  <si>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</si>
  <si>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</si>
  <si>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</si>
  <si>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</si>
  <si>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</si>
  <si>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</si>
  <si>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</si>
  <si>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</si>
  <si>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</si>
  <si>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</si>
  <si>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</si>
  <si>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</si>
  <si>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</si>
  <si>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</si>
  <si>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</si>
  <si>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</si>
  <si>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</si>
  <si>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</si>
  <si>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</si>
  <si>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</si>
  <si>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</si>
  <si>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</si>
  <si>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</si>
  <si>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</si>
  <si>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</si>
  <si>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</si>
  <si>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</si>
  <si>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</si>
  <si>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</si>
  <si>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</si>
  <si>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</si>
  <si>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</si>
  <si>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</si>
  <si>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</si>
  <si>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</si>
  <si>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</si>
  <si>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</si>
  <si>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</si>
  <si>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</si>
  <si>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</si>
  <si>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</si>
  <si>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</si>
  <si>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</si>
  <si>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</si>
  <si>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</si>
  <si>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</si>
  <si>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</si>
  <si>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</si>
  <si>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</si>
  <si>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</si>
  <si>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</si>
  <si>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</si>
  <si>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</si>
  <si>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</si>
  <si>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</si>
  <si>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</si>
  <si>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</si>
  <si>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</si>
  <si>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</si>
  <si>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</si>
  <si>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</si>
  <si>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</si>
  <si>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</si>
  <si>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</si>
  <si>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</si>
  <si>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</si>
  <si>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</si>
  <si>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</si>
  <si>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</si>
  <si>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</si>
  <si>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</si>
  <si>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</si>
  <si>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</si>
  <si>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</si>
  <si>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</si>
  <si>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</si>
  <si>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</si>
  <si>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</si>
  <si>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</si>
  <si>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</si>
  <si>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</si>
  <si>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</si>
  <si>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</si>
  <si>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</si>
  <si>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</si>
  <si>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</si>
  <si>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</si>
  <si>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</si>
  <si>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</si>
  <si>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</si>
  <si>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</si>
  <si>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</si>
  <si>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</si>
  <si>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</si>
  <si>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</si>
  <si>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</si>
  <si>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</si>
  <si>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</si>
  <si>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</si>
  <si>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</si>
  <si>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</si>
  <si>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</si>
  <si>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</si>
  <si>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</si>
  <si>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</si>
  <si>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</si>
  <si>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</si>
  <si>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</si>
  <si>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</si>
  <si>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</si>
  <si>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</si>
  <si>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</si>
  <si>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</si>
  <si>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</si>
  <si>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</si>
  <si>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</si>
  <si>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</si>
  <si>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</si>
  <si>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</si>
  <si>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</si>
  <si>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</si>
  <si>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</si>
  <si>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</si>
  <si>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</si>
  <si>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</si>
  <si>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</si>
  <si>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</si>
  <si>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</si>
  <si>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</si>
  <si>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</si>
  <si>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</si>
  <si>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</si>
  <si>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</si>
  <si>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</si>
  <si>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</si>
  <si>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</si>
  <si>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</si>
  <si>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</si>
  <si>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</si>
  <si>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</si>
  <si>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</si>
  <si>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</si>
  <si>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</si>
  <si>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</si>
  <si>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</si>
  <si>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</si>
  <si>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</si>
  <si>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</si>
  <si>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</si>
  <si>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</si>
  <si>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</si>
  <si>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</si>
  <si>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</si>
  <si>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</si>
  <si>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</si>
  <si>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</si>
  <si>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</si>
  <si>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</si>
  <si>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</si>
  <si>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</si>
  <si>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</si>
  <si>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</si>
  <si>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</si>
  <si>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</si>
  <si>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</si>
  <si>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</si>
  <si>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</si>
  <si>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</si>
  <si>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</si>
  <si>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</si>
  <si>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</si>
  <si>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</si>
  <si>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</si>
  <si>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</si>
  <si>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</si>
  <si>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</si>
  <si>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</si>
  <si>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</si>
  <si>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</si>
  <si>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</si>
  <si>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</si>
  <si>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</si>
  <si>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</si>
  <si>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</si>
  <si>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</si>
  <si>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</si>
  <si>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</si>
  <si>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</si>
  <si>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</si>
  <si>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</si>
  <si>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</si>
  <si>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</si>
  <si>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</si>
  <si>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</si>
  <si>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</si>
  <si>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</si>
  <si>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</si>
  <si>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</si>
  <si>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</si>
  <si>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</si>
  <si>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</si>
  <si>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</si>
  <si>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</si>
  <si>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</si>
  <si>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</si>
  <si>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</si>
  <si>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</si>
  <si>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</si>
  <si>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</si>
  <si>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</si>
  <si>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</si>
  <si>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</si>
  <si>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</si>
  <si>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</si>
  <si>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</si>
  <si>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</si>
  <si>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</si>
  <si>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</si>
  <si>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</si>
  <si>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</si>
  <si>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</si>
  <si>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</si>
  <si>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</si>
  <si>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</si>
  <si>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</si>
  <si>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</si>
  <si>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</si>
  <si>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</si>
  <si>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</si>
  <si>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</si>
  <si>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</si>
  <si>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</si>
  <si>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</si>
  <si>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</si>
  <si>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</si>
  <si>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</si>
  <si>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</si>
  <si>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</si>
  <si>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</si>
  <si>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</si>
  <si>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</si>
  <si>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</si>
  <si>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</si>
  <si>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</si>
  <si>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</si>
  <si>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</si>
  <si>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</si>
  <si>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</si>
  <si>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</si>
  <si>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</si>
  <si>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</si>
  <si>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</si>
  <si>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</si>
  <si>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</si>
  <si>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</si>
  <si>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</si>
  <si>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</si>
  <si>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</si>
  <si>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</si>
  <si>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</si>
  <si>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</si>
  <si>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</si>
  <si>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</si>
  <si>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</si>
  <si>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</si>
  <si>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</si>
  <si>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</si>
  <si>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</si>
  <si>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</si>
  <si>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</si>
  <si>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</si>
  <si>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</si>
  <si>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</si>
  <si>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</si>
  <si>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</si>
  <si>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</si>
  <si>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</si>
  <si>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</si>
  <si>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</si>
  <si>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</si>
  <si>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</si>
  <si>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</si>
  <si>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</si>
  <si>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</si>
  <si>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</si>
  <si>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</si>
  <si>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</si>
  <si>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</si>
  <si>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</si>
  <si>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</si>
  <si>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</si>
  <si>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</si>
  <si>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</si>
  <si>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</si>
  <si>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</si>
  <si>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</si>
  <si>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</si>
  <si>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</si>
  <si>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</si>
  <si>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</si>
  <si>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</si>
  <si>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</si>
  <si>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</si>
  <si>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</si>
  <si>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</si>
  <si>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</si>
  <si>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</si>
  <si>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</si>
  <si>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</si>
  <si>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</si>
  <si>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</si>
  <si>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</si>
  <si>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</si>
  <si>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</si>
  <si>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</si>
  <si>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</si>
  <si>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</si>
  <si>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</si>
  <si>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</si>
  <si>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</si>
  <si>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</si>
  <si>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</si>
  <si>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</si>
  <si>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</si>
  <si>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</si>
  <si>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</si>
  <si>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</si>
  <si>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</si>
  <si>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</si>
  <si>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</si>
  <si>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</si>
  <si>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</si>
  <si>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</si>
  <si>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</si>
  <si>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</si>
  <si>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</si>
  <si>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</si>
  <si>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</si>
  <si>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</si>
  <si>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</si>
  <si>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</si>
  <si>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</si>
  <si>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</si>
  <si>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</si>
  <si>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</si>
  <si>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</si>
  <si>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</si>
  <si>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</si>
  <si>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</si>
  <si>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</si>
  <si>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</si>
  <si>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</si>
  <si>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</si>
  <si>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</si>
  <si>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</si>
  <si>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</si>
  <si>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</si>
  <si>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</si>
  <si>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</si>
  <si>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</si>
  <si>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</si>
  <si>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</si>
  <si>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</si>
  <si>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</si>
  <si>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</si>
  <si>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</si>
  <si>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</si>
  <si>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</si>
  <si>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</si>
  <si>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</si>
  <si>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</si>
  <si>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</si>
  <si>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</si>
  <si>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</si>
  <si>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</si>
  <si>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</si>
  <si>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</si>
  <si>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</si>
  <si>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</si>
  <si>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</si>
  <si>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</si>
  <si>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</si>
  <si>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</si>
  <si>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</si>
  <si>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</si>
  <si>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</si>
  <si>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</si>
  <si>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</si>
  <si>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</si>
  <si>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</si>
  <si>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</si>
  <si>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</si>
  <si>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</si>
  <si>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</si>
  <si>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</si>
  <si>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</si>
  <si>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</si>
  <si>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</si>
  <si>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</si>
  <si>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</si>
  <si>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</si>
  <si>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</si>
  <si>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</si>
  <si>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</si>
  <si>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</si>
  <si>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</si>
  <si>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</si>
  <si>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</si>
  <si>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</si>
  <si>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</si>
  <si>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</si>
  <si>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</si>
  <si>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</si>
  <si>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</si>
  <si>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</si>
  <si>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</si>
  <si>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</si>
  <si>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</si>
  <si>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</si>
  <si>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</si>
  <si>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</si>
  <si>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</si>
  <si>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</si>
  <si>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</si>
  <si>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</si>
  <si>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</si>
  <si>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</si>
  <si>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</si>
  <si>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</si>
  <si>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</si>
  <si>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</si>
  <si>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</si>
  <si>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</si>
  <si>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</si>
  <si>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</si>
  <si>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</si>
  <si>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</si>
  <si>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</si>
  <si>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</si>
  <si>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</si>
  <si>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</si>
  <si>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</si>
  <si>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</si>
  <si>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</si>
  <si>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</si>
  <si>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</si>
  <si>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</si>
  <si>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</si>
  <si>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</si>
  <si>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</si>
  <si>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</si>
  <si>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</si>
  <si>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</si>
  <si>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</si>
  <si>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</si>
  <si>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</si>
  <si>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</si>
  <si>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</si>
  <si>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</si>
  <si>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</si>
  <si>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</si>
  <si>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</si>
  <si>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</si>
  <si>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</si>
  <si>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</si>
  <si>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</si>
  <si>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</si>
  <si>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</si>
  <si>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</si>
  <si>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</si>
  <si>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</si>
  <si>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</si>
  <si>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</si>
  <si>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</si>
  <si>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</si>
  <si>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</si>
  <si>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</si>
  <si>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</si>
  <si>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</si>
  <si>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</si>
  <si>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</si>
  <si>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</si>
  <si>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</si>
  <si>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</si>
  <si>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</si>
  <si>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</si>
  <si>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</si>
  <si>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</si>
  <si>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</si>
  <si>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</si>
  <si>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</si>
  <si>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</si>
  <si>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</si>
  <si>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</si>
  <si>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</si>
  <si>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</si>
  <si>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</si>
  <si>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</si>
  <si>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</si>
  <si>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</si>
  <si>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</si>
  <si>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</si>
  <si>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</si>
  <si>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</si>
  <si>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</si>
  <si>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</si>
  <si>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</si>
  <si>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</si>
  <si>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</si>
  <si>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</si>
  <si>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</si>
  <si>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</si>
  <si>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</si>
  <si>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</si>
  <si>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</si>
  <si>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</si>
  <si>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</si>
  <si>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</si>
  <si>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</si>
  <si>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</si>
  <si>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</si>
  <si>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</si>
  <si>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</si>
  <si>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</si>
  <si>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</si>
  <si>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</si>
  <si>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</si>
  <si>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</si>
  <si>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</si>
  <si>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</si>
  <si>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</si>
  <si>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</si>
  <si>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</si>
  <si>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</si>
  <si>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</si>
  <si>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</si>
  <si>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</si>
  <si>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</si>
  <si>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</si>
  <si>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</si>
  <si>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</si>
  <si>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</si>
  <si>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</si>
  <si>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</si>
  <si>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</si>
  <si>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</si>
  <si>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</si>
  <si>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</si>
  <si>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</si>
  <si>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</si>
  <si>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</si>
  <si>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</si>
  <si>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</si>
  <si>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</si>
  <si>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</si>
  <si>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</si>
  <si>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</si>
  <si>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</si>
  <si>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</si>
  <si>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</si>
  <si>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</si>
  <si>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</si>
  <si>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</si>
  <si>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</si>
  <si>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</si>
  <si>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</si>
  <si>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</si>
  <si>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</si>
  <si>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</si>
  <si>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</si>
  <si>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</si>
  <si>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</si>
  <si>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</si>
  <si>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</si>
  <si>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</si>
  <si>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</si>
  <si>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</si>
  <si>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</si>
  <si>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</si>
  <si>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</si>
  <si>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</si>
  <si>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</si>
  <si>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</si>
  <si>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</si>
  <si>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</si>
  <si>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</si>
  <si>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</si>
  <si>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</si>
  <si>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</si>
  <si>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</si>
  <si>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</si>
  <si>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</si>
  <si>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</si>
  <si>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</si>
  <si>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</si>
  <si>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</si>
  <si>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</si>
  <si>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</si>
  <si>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</si>
  <si>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</si>
  <si>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</si>
  <si>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</si>
  <si>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</si>
  <si>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</si>
  <si>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</si>
  <si>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</si>
  <si>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</si>
  <si>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</si>
  <si>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</si>
  <si>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</si>
  <si>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</si>
  <si>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</si>
  <si>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</si>
  <si>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</si>
  <si>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</si>
  <si>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</si>
  <si>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</si>
  <si>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</si>
  <si>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</si>
  <si>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</si>
  <si>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</si>
  <si>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</si>
  <si>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</si>
  <si>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</si>
  <si>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</si>
  <si>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</si>
  <si>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</si>
  <si>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</si>
  <si>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</si>
  <si>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</si>
  <si>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</si>
  <si>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</si>
  <si>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</si>
  <si>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</si>
  <si>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</si>
  <si>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</si>
  <si>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</si>
  <si>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</si>
  <si>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</si>
  <si>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</si>
  <si>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</si>
  <si>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</si>
  <si>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</si>
  <si>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</si>
  <si>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</si>
  <si>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</si>
  <si>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</si>
  <si>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</si>
  <si>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</si>
  <si>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</si>
  <si>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</si>
  <si>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</si>
  <si>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</si>
  <si>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</si>
  <si>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</si>
  <si>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</si>
  <si>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</si>
  <si>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</si>
  <si>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</si>
  <si>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</si>
  <si>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</si>
  <si>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</si>
  <si>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</si>
  <si>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</si>
  <si>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</si>
  <si>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</si>
  <si>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</si>
  <si>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</si>
  <si>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</si>
  <si>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</si>
  <si>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</si>
  <si>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</si>
  <si>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</si>
  <si>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</si>
  <si>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</si>
  <si>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</si>
  <si>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</si>
  <si>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</si>
  <si>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</si>
  <si>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</si>
  <si>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</si>
  <si>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</si>
  <si>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</si>
  <si>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</si>
  <si>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</si>
  <si>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</si>
  <si>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</si>
  <si>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</si>
  <si>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</si>
  <si>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</si>
  <si>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</si>
  <si>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</si>
  <si>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</si>
  <si>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</si>
  <si>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</si>
  <si>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</si>
  <si>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</si>
  <si>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</si>
  <si>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</si>
  <si>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</si>
  <si>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</si>
  <si>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</si>
  <si>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</si>
  <si>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</si>
  <si>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</si>
  <si>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</si>
  <si>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</si>
  <si>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</si>
  <si>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</si>
  <si>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</si>
  <si>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</si>
  <si>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</si>
  <si>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</si>
  <si>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</si>
  <si>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</si>
  <si>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</si>
  <si>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</si>
  <si>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</si>
  <si>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</si>
  <si>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</si>
  <si>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</si>
  <si>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</si>
  <si>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</si>
  <si>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</si>
  <si>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</si>
  <si>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</si>
  <si>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</si>
  <si>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</si>
  <si>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</si>
  <si>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</si>
  <si>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</si>
  <si>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</si>
  <si>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</si>
  <si>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</si>
  <si>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</si>
  <si>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</si>
  <si>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</si>
  <si>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</si>
  <si>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</si>
  <si>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</si>
  <si>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</si>
  <si>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</si>
  <si>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</si>
  <si>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</si>
  <si>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</si>
  <si>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</si>
  <si>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</si>
  <si>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</si>
  <si>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</si>
  <si>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</si>
  <si>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</si>
  <si>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</si>
  <si>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</si>
  <si>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</si>
  <si>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</si>
  <si>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</si>
  <si>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</si>
  <si>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</si>
  <si>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</si>
  <si>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</si>
  <si>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</si>
  <si>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</si>
  <si>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</si>
  <si>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</si>
  <si>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</si>
  <si>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</si>
  <si>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</si>
  <si>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</si>
  <si>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</si>
  <si>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</si>
  <si>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</si>
  <si>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</si>
  <si>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</si>
  <si>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</si>
  <si>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</si>
  <si>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</si>
  <si>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</si>
  <si>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</si>
  <si>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</si>
  <si>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</si>
  <si>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</si>
  <si>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</si>
  <si>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</si>
  <si>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</si>
  <si>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</si>
  <si>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</si>
  <si>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</si>
  <si>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</si>
  <si>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</si>
  <si>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</si>
  <si>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</si>
  <si>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</si>
  <si>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</si>
  <si>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</si>
  <si>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</si>
  <si>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</si>
  <si>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</si>
  <si>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</si>
  <si>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</si>
  <si>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</si>
  <si>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</si>
  <si>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</si>
  <si>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</si>
  <si>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</si>
  <si>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</si>
  <si>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</si>
  <si>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</si>
  <si>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</si>
  <si>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</si>
  <si>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</si>
  <si>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</si>
  <si>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</si>
  <si>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</si>
  <si>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</si>
  <si>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</si>
  <si>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</si>
  <si>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</si>
  <si>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</si>
  <si>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</si>
  <si>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</si>
  <si>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</si>
  <si>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</si>
  <si>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</si>
  <si>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</si>
  <si>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</si>
  <si>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</si>
  <si>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</si>
  <si>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</si>
  <si>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</si>
  <si>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</si>
  <si>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</si>
  <si>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</si>
  <si>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</si>
  <si>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</si>
  <si>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</si>
  <si>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</si>
  <si>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</si>
  <si>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</si>
  <si>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</si>
  <si>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</si>
  <si>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</si>
  <si>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</si>
  <si>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</si>
  <si>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</si>
  <si>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</si>
  <si>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</si>
  <si>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</si>
  <si>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</si>
  <si>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</si>
  <si>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</si>
  <si>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</si>
  <si>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</si>
  <si>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</si>
  <si>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</si>
  <si>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</si>
  <si>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</si>
  <si>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</si>
  <si>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</si>
  <si>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</si>
  <si>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</si>
  <si>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</si>
  <si>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</si>
  <si>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</si>
  <si>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</si>
  <si>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</si>
  <si>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</si>
  <si>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</si>
  <si>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</si>
  <si>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</si>
  <si>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</si>
  <si>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</si>
  <si>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</si>
  <si>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</si>
  <si>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</si>
  <si>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</si>
  <si>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</si>
  <si>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</si>
  <si>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</si>
  <si>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</si>
  <si>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</si>
  <si>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</si>
  <si>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</si>
  <si>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</si>
  <si>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</si>
  <si>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</si>
  <si>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</si>
  <si>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</si>
  <si>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</si>
  <si>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</si>
  <si>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</si>
  <si>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</si>
  <si>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</si>
  <si>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</si>
  <si>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</si>
  <si>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</si>
  <si>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</si>
  <si>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</si>
  <si>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</si>
  <si>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</si>
  <si>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</si>
  <si>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</si>
  <si>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</si>
  <si>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</si>
  <si>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</si>
  <si>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</si>
  <si>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</si>
  <si>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</si>
  <si>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</si>
  <si>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</si>
  <si>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</si>
  <si>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</si>
  <si>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</si>
  <si>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</si>
  <si>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</si>
  <si>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</si>
  <si>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</si>
  <si>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</si>
  <si>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</si>
  <si>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</si>
  <si>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</si>
  <si>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</si>
  <si>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</si>
  <si>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</si>
  <si>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</si>
  <si>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</si>
  <si>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</si>
  <si>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</si>
  <si>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</si>
  <si>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</si>
  <si>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</si>
  <si>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</si>
  <si>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</si>
  <si>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</si>
  <si>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</si>
  <si>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</si>
  <si>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</si>
  <si>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</si>
  <si>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</si>
  <si>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</si>
  <si>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</si>
  <si>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</si>
  <si>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</si>
  <si>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</si>
  <si>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</si>
  <si>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</si>
  <si>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</si>
  <si>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</si>
  <si>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</si>
  <si>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</si>
  <si>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</si>
  <si>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</si>
  <si>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</si>
  <si>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</si>
  <si>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</si>
  <si>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</si>
  <si>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</si>
  <si>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</si>
  <si>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</si>
  <si>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</si>
  <si>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</si>
  <si>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</si>
  <si>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</si>
  <si>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</si>
  <si>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</si>
  <si>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</si>
  <si>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</si>
  <si>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</si>
  <si>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</si>
  <si>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</si>
  <si>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</si>
  <si>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</si>
  <si>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</si>
  <si>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</si>
  <si>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</si>
  <si>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</si>
  <si>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</si>
  <si>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</si>
  <si>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</si>
  <si>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</si>
  <si>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</si>
  <si>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</si>
  <si>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</si>
  <si>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</si>
  <si>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</si>
  <si>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</si>
  <si>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</si>
  <si>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</si>
  <si>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</si>
  <si>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</si>
  <si>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</si>
  <si>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</si>
  <si>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</si>
  <si>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</si>
  <si>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</si>
  <si>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</si>
  <si>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</si>
  <si>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</si>
  <si>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</si>
  <si>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</si>
  <si>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</si>
  <si>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</si>
  <si>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</si>
  <si>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</si>
  <si>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</si>
  <si>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</si>
  <si>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</si>
  <si>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</si>
  <si>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</si>
  <si>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</si>
  <si>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</si>
  <si>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</si>
  <si>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</si>
  <si>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</si>
  <si>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</si>
  <si>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</si>
  <si>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</si>
  <si>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</si>
  <si>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</si>
  <si>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</si>
  <si>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</si>
  <si>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</si>
  <si>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</si>
  <si>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</si>
  <si>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</si>
  <si>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</si>
  <si>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</si>
  <si>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</si>
  <si>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</si>
  <si>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</si>
  <si>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</si>
  <si>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</si>
  <si>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</si>
  <si>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</si>
  <si>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</si>
  <si>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</si>
  <si>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</si>
  <si>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</si>
  <si>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</si>
  <si>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</si>
  <si>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</si>
  <si>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</si>
  <si>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</si>
  <si>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</si>
  <si>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</si>
  <si>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</si>
  <si>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</si>
  <si>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</si>
  <si>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</si>
  <si>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</si>
  <si>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</si>
  <si>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</si>
  <si>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</si>
  <si>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</si>
  <si>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</si>
  <si>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</si>
  <si>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</si>
  <si>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</si>
  <si>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</si>
  <si>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</si>
  <si>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</si>
  <si>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</si>
  <si>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</si>
  <si>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</si>
  <si>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</si>
  <si>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</si>
  <si>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</si>
  <si>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</si>
  <si>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</si>
  <si>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</si>
  <si>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</si>
  <si>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</si>
  <si>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</si>
  <si>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</si>
  <si>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</si>
  <si>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</si>
  <si>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</si>
  <si>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</si>
  <si>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</si>
  <si>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</si>
  <si>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</si>
  <si>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</si>
  <si>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</si>
  <si>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</si>
  <si>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</si>
  <si>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</si>
  <si>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</si>
  <si>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</si>
  <si>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</si>
  <si>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</si>
  <si>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</si>
  <si>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</si>
  <si>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</si>
  <si>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</si>
  <si>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</si>
  <si>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</si>
  <si>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</si>
  <si>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</si>
  <si>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</si>
  <si>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</si>
  <si>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</si>
  <si>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</si>
  <si>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</si>
  <si>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</si>
  <si>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</si>
  <si>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</si>
  <si>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</si>
  <si>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</si>
  <si>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</si>
  <si>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</si>
  <si>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</si>
  <si>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</si>
  <si>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</si>
  <si>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</si>
  <si>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</si>
  <si>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</si>
  <si>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</si>
  <si>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</si>
  <si>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</si>
  <si>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</si>
  <si>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</si>
  <si>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</si>
  <si>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</si>
  <si>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</si>
  <si>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</si>
  <si>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</si>
  <si>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</si>
  <si>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</si>
  <si>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</si>
  <si>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</si>
  <si>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</si>
  <si>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</si>
  <si>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</si>
  <si>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</si>
  <si>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</si>
  <si>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</si>
  <si>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</si>
  <si>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</si>
  <si>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</si>
  <si>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</si>
  <si>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</si>
  <si>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</si>
  <si>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</si>
  <si>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</si>
  <si>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</si>
  <si>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</si>
  <si>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</si>
  <si>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</si>
  <si>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</si>
  <si>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</si>
  <si>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</si>
  <si>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</si>
  <si>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</si>
  <si>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</si>
  <si>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</si>
  <si>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</si>
  <si>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</si>
  <si>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</si>
  <si>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</si>
  <si>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</si>
  <si>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</si>
  <si>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</si>
  <si>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</si>
  <si>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</si>
  <si>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</si>
  <si>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</si>
  <si>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</si>
  <si>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</si>
  <si>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</si>
  <si>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</si>
  <si>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</si>
  <si>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</si>
  <si>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</si>
  <si>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</si>
  <si>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</si>
  <si>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</si>
  <si>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</si>
  <si>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</si>
  <si>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</si>
  <si>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</si>
  <si>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</si>
  <si>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</si>
  <si>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</si>
  <si>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</si>
  <si>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</si>
  <si>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</si>
  <si>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</si>
  <si>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</si>
  <si>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</si>
  <si>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</si>
  <si>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</si>
  <si>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</si>
  <si>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</si>
  <si>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</si>
  <si>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</si>
  <si>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</si>
  <si>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</si>
  <si>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</si>
  <si>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</si>
  <si>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</si>
  <si>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</si>
  <si>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</si>
  <si>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</si>
  <si>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</si>
  <si>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</si>
  <si>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</si>
  <si>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</si>
  <si>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</si>
  <si>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</si>
  <si>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</si>
  <si>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</si>
  <si>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</si>
  <si>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</si>
  <si>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</si>
  <si>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</si>
  <si>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</si>
  <si>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</si>
  <si>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</si>
  <si>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</si>
  <si>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</si>
  <si>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</si>
  <si>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</si>
  <si>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</si>
  <si>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</si>
  <si>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</si>
  <si>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</si>
  <si>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</si>
  <si>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</si>
  <si>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</si>
  <si>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</si>
  <si>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</si>
  <si>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</si>
  <si>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</si>
  <si>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</si>
  <si>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</si>
  <si>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</si>
  <si>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</si>
  <si>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</si>
  <si>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</si>
  <si>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</si>
  <si>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</si>
  <si>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</si>
  <si>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</si>
  <si>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</si>
  <si>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</si>
  <si>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</si>
  <si>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</si>
  <si>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</si>
  <si>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</si>
  <si>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</si>
  <si>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</si>
  <si>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</si>
  <si>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</si>
  <si>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</si>
  <si>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</si>
  <si>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</si>
  <si>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</si>
  <si>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</si>
  <si>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</si>
  <si>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</si>
  <si>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</si>
  <si>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</si>
  <si>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</si>
  <si>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</si>
  <si>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</si>
  <si>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</si>
  <si>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</si>
  <si>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</si>
  <si>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</si>
  <si>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</si>
  <si>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</si>
  <si>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</si>
  <si>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</si>
  <si>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</si>
  <si>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</si>
  <si>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</si>
  <si>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</si>
  <si>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</si>
  <si>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</si>
  <si>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</si>
  <si>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</si>
  <si>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</si>
  <si>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</si>
  <si>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</si>
  <si>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</si>
  <si>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</si>
  <si>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</si>
  <si>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</si>
  <si>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</si>
  <si>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</si>
  <si>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</si>
  <si>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</si>
  <si>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</si>
  <si>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</si>
  <si>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</si>
  <si>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</si>
  <si>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</si>
  <si>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</si>
  <si>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</si>
  <si>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</si>
  <si>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</si>
  <si>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</si>
  <si>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</si>
  <si>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</si>
  <si>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</si>
  <si>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</si>
  <si>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</si>
  <si>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</si>
  <si>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</si>
  <si>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</si>
  <si>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</si>
  <si>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</si>
  <si>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</si>
  <si>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</si>
  <si>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</si>
  <si>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</si>
  <si>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</si>
  <si>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</si>
  <si>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</si>
  <si>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</si>
  <si>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</si>
  <si>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</si>
  <si>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</si>
  <si>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</si>
  <si>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</si>
  <si>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</si>
  <si>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</si>
  <si>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</si>
  <si>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</si>
  <si>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</si>
  <si>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</si>
  <si>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</si>
  <si>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</si>
  <si>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</si>
  <si>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</si>
  <si>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</si>
  <si>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</si>
  <si>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</si>
  <si>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</si>
  <si>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</si>
  <si>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</si>
  <si>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</si>
  <si>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</si>
  <si>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</si>
  <si>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</si>
  <si>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</si>
  <si>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</si>
  <si>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</si>
  <si>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</si>
  <si>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</si>
  <si>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</si>
  <si>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</si>
  <si>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</si>
  <si>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</si>
  <si>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</si>
  <si>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</si>
  <si>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</si>
  <si>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</si>
  <si>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</si>
  <si>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</si>
  <si>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</si>
  <si>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</si>
  <si>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</si>
  <si>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</si>
  <si>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</si>
  <si>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</si>
  <si>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</si>
  <si>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</si>
  <si>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</si>
  <si>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</si>
  <si>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</si>
  <si>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</si>
  <si>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</si>
  <si>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</si>
  <si>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</si>
  <si>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</si>
  <si>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</si>
  <si>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</si>
  <si>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</si>
  <si>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</si>
  <si>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</si>
  <si>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</si>
  <si>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</si>
  <si>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</si>
  <si>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</si>
  <si>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</si>
  <si>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</si>
  <si>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</si>
  <si>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</si>
  <si>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</si>
  <si>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</si>
  <si>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</si>
  <si>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</si>
  <si>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</si>
  <si>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</si>
  <si>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</si>
  <si>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</si>
  <si>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</si>
  <si>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</si>
  <si>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</si>
  <si>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</si>
  <si>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</si>
  <si>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</si>
  <si>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</si>
  <si>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</si>
  <si>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</si>
  <si>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</si>
  <si>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</si>
  <si>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</si>
  <si>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</si>
  <si>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</si>
  <si>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</si>
  <si>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</si>
  <si>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</si>
  <si>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</si>
  <si>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</si>
  <si>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</si>
  <si>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</si>
  <si>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</si>
  <si>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</si>
  <si>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</si>
  <si>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</si>
  <si>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</si>
  <si>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</si>
  <si>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</si>
  <si>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</si>
  <si>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</si>
  <si>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</si>
  <si>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</si>
  <si>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</si>
  <si>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</si>
  <si>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</si>
  <si>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</si>
  <si>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</si>
  <si>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</si>
  <si>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</si>
  <si>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</si>
  <si>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</si>
  <si>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</si>
  <si>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</si>
  <si>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</si>
  <si>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</si>
  <si>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</si>
  <si>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</si>
  <si>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</si>
  <si>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</si>
  <si>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</si>
  <si>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</si>
  <si>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</si>
  <si>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</si>
  <si>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</si>
  <si>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</si>
  <si>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</si>
  <si>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</si>
  <si>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</si>
  <si>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</si>
  <si>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</si>
  <si>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</si>
  <si>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</si>
  <si>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</si>
  <si>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</si>
  <si>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</si>
  <si>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</si>
  <si>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</si>
  <si>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</si>
  <si>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</si>
  <si>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</si>
  <si>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</si>
  <si>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</si>
  <si>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</si>
  <si>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</si>
  <si>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</si>
  <si>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</si>
  <si>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</si>
  <si>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</si>
  <si>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</si>
  <si>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</si>
  <si>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</si>
  <si>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</si>
  <si>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</si>
  <si>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</si>
  <si>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</si>
  <si>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</si>
  <si>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</si>
  <si>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</si>
  <si>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</si>
  <si>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</si>
  <si>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</si>
  <si>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</si>
  <si>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</si>
  <si>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</si>
  <si>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</si>
  <si>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</si>
  <si>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</si>
  <si>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</si>
  <si>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</si>
  <si>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</si>
  <si>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</si>
  <si>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</si>
  <si>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</si>
  <si>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</si>
  <si>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</si>
  <si>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</si>
  <si>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</si>
  <si>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</si>
  <si>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</si>
  <si>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</si>
  <si>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</si>
  <si>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</si>
  <si>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</si>
  <si>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</si>
  <si>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</si>
  <si>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</si>
  <si>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</si>
  <si>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</si>
  <si>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</si>
  <si>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</si>
  <si>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</si>
  <si>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</si>
  <si>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</si>
  <si>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</si>
  <si>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</si>
  <si>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</si>
  <si>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</si>
  <si>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</si>
  <si>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</si>
  <si>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</si>
  <si>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</si>
  <si>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</si>
  <si>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</si>
  <si>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</si>
  <si>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</si>
  <si>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</si>
  <si>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</si>
  <si>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</si>
  <si>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</si>
  <si>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</si>
  <si>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</si>
  <si>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</si>
  <si>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</si>
  <si>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</si>
  <si>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</si>
  <si>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</si>
  <si>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</si>
  <si>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</si>
  <si>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</si>
  <si>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</si>
  <si>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</si>
  <si>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</si>
  <si>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</si>
  <si>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</si>
  <si>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</si>
  <si>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</si>
  <si>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</si>
  <si>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</si>
  <si>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</si>
  <si>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</si>
  <si>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</si>
  <si>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</si>
  <si>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</si>
  <si>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</si>
  <si>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</si>
  <si>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</si>
  <si>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</si>
  <si>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</si>
  <si>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</si>
  <si>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</si>
  <si>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</si>
  <si>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</si>
  <si>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</si>
  <si>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</si>
  <si>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</si>
  <si>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</si>
  <si>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</si>
  <si>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</si>
  <si>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</si>
  <si>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</si>
  <si>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</si>
  <si>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</si>
  <si>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</si>
  <si>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</si>
  <si>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</si>
  <si>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</si>
  <si>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</si>
  <si>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</si>
  <si>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</si>
  <si>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</si>
  <si>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</si>
  <si>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</si>
  <si>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</si>
  <si>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</si>
  <si>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</si>
  <si>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</si>
  <si>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</si>
  <si>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</si>
  <si>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</si>
  <si>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</si>
  <si>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</si>
  <si>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</si>
  <si>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</si>
  <si>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</si>
  <si>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</si>
  <si>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</si>
  <si>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</si>
  <si>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</si>
  <si>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</si>
  <si>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</si>
  <si>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</si>
  <si>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</si>
  <si>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</si>
  <si>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</si>
  <si>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</si>
  <si>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</si>
  <si>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</si>
  <si>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</si>
  <si>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</si>
  <si>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</si>
  <si>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</si>
  <si>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</si>
  <si>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</si>
  <si>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</si>
  <si>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</si>
  <si>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</si>
  <si>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</si>
  <si>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</si>
  <si>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</si>
  <si>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</si>
  <si>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</si>
  <si>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</si>
  <si>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</si>
  <si>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</si>
  <si>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</si>
  <si>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</si>
  <si>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</si>
  <si>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</si>
  <si>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</si>
  <si>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</si>
  <si>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</si>
  <si>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</si>
  <si>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</si>
  <si>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</si>
  <si>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</si>
  <si>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</si>
  <si>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</si>
  <si>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</si>
  <si>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</si>
  <si>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</si>
  <si>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</si>
  <si>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</si>
  <si>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</si>
  <si>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</si>
  <si>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</si>
  <si>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</si>
  <si>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</si>
  <si>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</si>
  <si>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</si>
  <si>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</si>
  <si>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</si>
  <si>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</si>
  <si>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</si>
  <si>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</si>
  <si>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</si>
  <si>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</si>
  <si>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</si>
  <si>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</si>
  <si>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</si>
  <si>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</si>
  <si>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</si>
  <si>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</si>
  <si>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</si>
  <si>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</si>
  <si>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</si>
  <si>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</si>
  <si>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</si>
  <si>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</si>
  <si>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</si>
  <si>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</si>
  <si>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</si>
  <si>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</si>
  <si>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</si>
  <si>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</si>
  <si>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</si>
  <si>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</si>
  <si>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</si>
  <si>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</si>
  <si>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</si>
  <si>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</si>
  <si>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</si>
  <si>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</si>
  <si>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</si>
  <si>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</si>
  <si>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</si>
  <si>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</si>
  <si>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</si>
  <si>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</si>
  <si>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</si>
  <si>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</si>
  <si>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</si>
  <si>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</si>
  <si>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</si>
  <si>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</si>
  <si>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</si>
  <si>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</si>
  <si>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</si>
  <si>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</si>
  <si>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</si>
  <si>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</si>
  <si>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</si>
  <si>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</si>
  <si>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</si>
  <si>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</si>
  <si>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</si>
  <si>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</si>
  <si>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</si>
  <si>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</si>
  <si>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</si>
  <si>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</si>
  <si>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</si>
  <si>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</si>
  <si>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</si>
  <si>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</si>
  <si>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</si>
  <si>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</si>
  <si>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</si>
  <si>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</si>
  <si>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</si>
  <si>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</si>
  <si>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</si>
  <si>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</si>
  <si>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</si>
  <si>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</si>
  <si>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</si>
  <si>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</si>
  <si>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</si>
  <si>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</si>
  <si>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</si>
  <si>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</si>
  <si>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</si>
  <si>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</si>
  <si>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</si>
  <si>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</si>
  <si>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</si>
  <si>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</si>
  <si>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</si>
  <si>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</si>
  <si>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</si>
  <si>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</si>
  <si>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</si>
  <si>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</si>
  <si>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</si>
  <si>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</si>
  <si>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</si>
  <si>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</si>
  <si>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</si>
  <si>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</si>
  <si>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</si>
  <si>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</si>
  <si>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</si>
  <si>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</si>
  <si>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</si>
  <si>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</si>
  <si>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</si>
  <si>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</si>
  <si>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</si>
  <si>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</si>
  <si>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</si>
  <si>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</si>
  <si>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</si>
  <si>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</si>
  <si>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</si>
  <si>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</si>
  <si>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</si>
  <si>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</si>
  <si>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</si>
  <si>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</si>
  <si>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</si>
  <si>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</si>
  <si>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</si>
  <si>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</si>
  <si>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</si>
  <si>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</si>
  <si>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</si>
  <si>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</si>
  <si>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</si>
  <si>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</si>
  <si>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</si>
  <si>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</si>
  <si>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</si>
  <si>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</si>
  <si>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</si>
  <si>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</si>
  <si>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</si>
  <si>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</si>
  <si>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</si>
  <si>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</si>
  <si>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</si>
  <si>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</si>
  <si>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</si>
  <si>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</si>
  <si>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</si>
  <si>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</si>
  <si>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</si>
  <si>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</si>
  <si>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</si>
  <si>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</si>
  <si>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</si>
  <si>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</si>
  <si>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</si>
  <si>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</si>
  <si>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</si>
  <si>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</si>
  <si>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</si>
  <si>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</si>
  <si>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</si>
  <si>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</si>
  <si>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</si>
  <si>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</si>
  <si>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</si>
  <si>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</si>
  <si>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</si>
  <si>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</si>
  <si>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</si>
  <si>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</si>
  <si>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</si>
  <si>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</si>
  <si>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</si>
  <si>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</si>
  <si>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</si>
  <si>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</si>
  <si>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</si>
  <si>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</si>
  <si>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</si>
  <si>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</si>
  <si>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</si>
  <si>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</si>
  <si>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</si>
  <si>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</si>
  <si>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</si>
  <si>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</si>
  <si>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</si>
  <si>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</si>
  <si>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</si>
  <si>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</si>
  <si>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</si>
  <si>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</si>
  <si>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</si>
  <si>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</si>
  <si>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</si>
  <si>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</si>
  <si>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</si>
  <si>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</si>
  <si>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</si>
  <si>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</si>
  <si>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</si>
  <si>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</si>
  <si>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</si>
  <si>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</si>
  <si>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</si>
  <si>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</si>
  <si>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</si>
  <si>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</si>
  <si>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</si>
  <si>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</si>
  <si>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</si>
  <si>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</si>
  <si>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</si>
  <si>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</si>
  <si>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</si>
  <si>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</si>
  <si>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</si>
  <si>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</si>
  <si>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</si>
  <si>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</si>
  <si>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</si>
  <si>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</si>
  <si>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</si>
  <si>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</si>
  <si>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</si>
  <si>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</si>
  <si>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</si>
  <si>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</si>
  <si>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</si>
  <si>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</si>
  <si>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</si>
  <si>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</si>
  <si>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</si>
  <si>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</si>
  <si>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</si>
  <si>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</si>
  <si>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</si>
  <si>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</si>
  <si>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</si>
  <si>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</si>
  <si>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</si>
  <si>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</si>
  <si>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</si>
  <si>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</si>
  <si>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</si>
  <si>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</si>
  <si>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</si>
  <si>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</si>
  <si>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</si>
  <si>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</si>
  <si>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</si>
  <si>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</si>
  <si>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</si>
  <si>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</si>
  <si>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</si>
  <si>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</si>
  <si>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</si>
  <si>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</si>
  <si>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</si>
  <si>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</si>
  <si>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</si>
  <si>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</si>
  <si>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</si>
  <si>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</si>
  <si>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</si>
  <si>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</si>
  <si>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</si>
  <si>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</si>
  <si>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</si>
  <si>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</si>
  <si>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</si>
  <si>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</si>
  <si>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</si>
  <si>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</si>
  <si>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</si>
  <si>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</si>
  <si>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</si>
  <si>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</si>
  <si>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</si>
  <si>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</si>
  <si>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</si>
  <si>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</si>
  <si>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</si>
  <si>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</si>
  <si>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</si>
  <si>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</si>
  <si>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</si>
  <si>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</si>
  <si>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</si>
  <si>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</si>
  <si>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</si>
  <si>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</si>
  <si>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</si>
  <si>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</si>
  <si>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</si>
  <si>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</si>
  <si>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</si>
  <si>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</si>
  <si>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</si>
  <si>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</si>
  <si>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</si>
  <si>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</si>
  <si>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</si>
  <si>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</si>
  <si>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</si>
  <si>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</si>
  <si>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</si>
  <si>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</si>
  <si>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</si>
  <si>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</si>
  <si>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</si>
  <si>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</si>
  <si>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</si>
  <si>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</si>
  <si>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</si>
  <si>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</si>
  <si>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</si>
  <si>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</si>
  <si>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</si>
  <si>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</si>
  <si>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</si>
  <si>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</si>
  <si>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</si>
  <si>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</si>
  <si>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</si>
  <si>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</si>
  <si>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</si>
  <si>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</si>
  <si>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</si>
  <si>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</si>
  <si>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</si>
  <si>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</si>
  <si>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</si>
  <si>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</si>
  <si>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</si>
  <si>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</si>
  <si>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</si>
  <si>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</si>
  <si>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</si>
  <si>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</si>
  <si>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</si>
  <si>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</si>
  <si>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</si>
  <si>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</si>
  <si>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</si>
  <si>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</si>
  <si>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</si>
  <si>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</si>
  <si>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</si>
  <si>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</si>
  <si>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</si>
  <si>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</si>
  <si>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</si>
  <si>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</si>
  <si>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</si>
  <si>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</si>
  <si>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</si>
  <si>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</si>
  <si>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</si>
  <si>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</si>
  <si>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</si>
  <si>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</si>
  <si>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</si>
  <si>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</si>
  <si>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</si>
  <si>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</si>
  <si>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</si>
  <si>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</si>
  <si>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</si>
  <si>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</si>
  <si>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</si>
  <si>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</si>
  <si>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</si>
  <si>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</si>
  <si>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</si>
  <si>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</si>
  <si>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</si>
  <si>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</si>
  <si>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</si>
  <si>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</si>
  <si>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</si>
  <si>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</si>
  <si>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</si>
  <si>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</si>
  <si>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</si>
  <si>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</si>
  <si>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</si>
  <si>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</si>
  <si>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</si>
  <si>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</si>
  <si>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</si>
  <si>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</si>
  <si>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</si>
  <si>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</si>
  <si>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</si>
  <si>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</si>
  <si>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</si>
  <si>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</si>
  <si>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</si>
  <si>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</si>
  <si>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</si>
  <si>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</si>
  <si>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</si>
  <si>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</si>
  <si>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</si>
  <si>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</si>
  <si>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</si>
  <si>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</si>
  <si>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</si>
  <si>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</si>
  <si>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</si>
  <si>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</si>
  <si>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</si>
  <si>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</si>
  <si>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</si>
  <si>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</si>
  <si>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</si>
  <si>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</si>
  <si>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</si>
  <si>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</si>
  <si>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</si>
  <si>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</si>
  <si>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</si>
  <si>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</si>
  <si>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</si>
  <si>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</si>
  <si>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</si>
  <si>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</si>
  <si>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</si>
  <si>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</si>
  <si>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</si>
  <si>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</si>
  <si>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</si>
  <si>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</si>
  <si>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</si>
  <si>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</si>
  <si>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</si>
  <si>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</si>
  <si>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</si>
  <si>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</si>
  <si>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</si>
  <si>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</si>
  <si>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</si>
  <si>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</si>
  <si>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</si>
  <si>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</si>
  <si>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</si>
  <si>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</si>
  <si>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</si>
  <si>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</si>
  <si>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</si>
  <si>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</si>
  <si>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</si>
  <si>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</si>
  <si>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</si>
  <si>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</si>
  <si>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</si>
  <si>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</si>
  <si>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</si>
  <si>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</si>
  <si>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</si>
  <si>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</si>
  <si>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</si>
  <si>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</si>
  <si>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</si>
  <si>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</si>
  <si>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</si>
  <si>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</si>
  <si>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</si>
  <si>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</si>
  <si>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</si>
  <si>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</si>
  <si>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</si>
  <si>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</si>
  <si>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</si>
  <si>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</si>
  <si>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</si>
  <si>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</si>
  <si>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</si>
  <si>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</si>
  <si>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</si>
  <si>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</si>
  <si>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</si>
  <si>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</si>
  <si>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</si>
  <si>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</si>
  <si>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</si>
  <si>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</si>
  <si>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</si>
  <si>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</si>
  <si>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</si>
  <si>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</si>
  <si>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</si>
  <si>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</si>
  <si>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</si>
  <si>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</si>
  <si>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</si>
  <si>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</si>
  <si>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</si>
  <si>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</si>
  <si>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</si>
  <si>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</si>
  <si>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</si>
  <si>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</si>
  <si>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</si>
  <si>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</si>
  <si>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</si>
  <si>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</si>
  <si>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</si>
  <si>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</si>
  <si>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</si>
  <si>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</si>
  <si>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</si>
  <si>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</si>
  <si>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</si>
  <si>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</si>
  <si>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</si>
  <si>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</si>
  <si>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</si>
  <si>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</si>
  <si>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</si>
  <si>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</si>
  <si>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</si>
  <si>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</si>
  <si>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</si>
  <si>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</si>
  <si>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</si>
  <si>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</si>
  <si>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</si>
  <si>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</si>
  <si>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</si>
  <si>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</si>
  <si>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</si>
  <si>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</si>
  <si>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</si>
  <si>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</si>
  <si>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</si>
  <si>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</si>
  <si>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</si>
  <si>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</si>
  <si>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</si>
  <si>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</si>
  <si>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</si>
  <si>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</si>
  <si>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</si>
  <si>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</si>
  <si>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</si>
  <si>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</si>
  <si>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</si>
  <si>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</si>
  <si>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</si>
  <si>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</si>
  <si>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</si>
  <si>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</si>
  <si>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</si>
  <si>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</si>
  <si>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</si>
  <si>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</si>
  <si>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</si>
  <si>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</si>
  <si>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</si>
  <si>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</si>
  <si>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</si>
  <si>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</si>
  <si>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</si>
  <si>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</si>
  <si>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</si>
  <si>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</si>
  <si>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</si>
  <si>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</si>
  <si>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</si>
  <si>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</si>
  <si>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</si>
  <si>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</si>
  <si>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</si>
  <si>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</si>
  <si>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</si>
  <si>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</si>
  <si>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</si>
  <si>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</si>
  <si>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</si>
  <si>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</si>
  <si>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</si>
  <si>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</si>
  <si>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</si>
  <si>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</si>
  <si>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</si>
  <si>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</si>
  <si>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</si>
  <si>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</si>
  <si>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</si>
  <si>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</si>
  <si>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</si>
  <si>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</si>
  <si>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</si>
  <si>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</si>
  <si>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</si>
  <si>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</si>
  <si>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</si>
  <si>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</si>
  <si>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</si>
  <si>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</si>
  <si>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</si>
  <si>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</si>
  <si>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</si>
  <si>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</si>
  <si>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</si>
  <si>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</si>
  <si>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</si>
  <si>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</si>
  <si>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</si>
  <si>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</si>
  <si>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</si>
  <si>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</si>
  <si>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</si>
  <si>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</si>
  <si>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</si>
  <si>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</si>
  <si>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</si>
  <si>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</si>
  <si>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</si>
  <si>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</si>
  <si>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</si>
  <si>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</si>
  <si>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</si>
  <si>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</si>
  <si>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</si>
  <si>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</si>
  <si>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</si>
  <si>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</si>
  <si>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</si>
  <si>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</si>
  <si>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</si>
  <si>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</si>
  <si>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</si>
  <si>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</si>
  <si>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</si>
  <si>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</si>
  <si>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</si>
  <si>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</si>
  <si>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</si>
  <si>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</si>
  <si>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</si>
  <si>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</si>
  <si>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</si>
  <si>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</si>
  <si>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</si>
  <si>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</si>
  <si>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</si>
  <si>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</si>
  <si>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</si>
  <si>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</si>
  <si>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</si>
  <si>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</si>
  <si>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</si>
  <si>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</si>
  <si>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</si>
  <si>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</si>
  <si>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</si>
  <si>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</si>
  <si>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</si>
  <si>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</si>
  <si>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</si>
  <si>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</si>
  <si>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</si>
  <si>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</si>
  <si>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</si>
  <si>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</si>
  <si>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</si>
  <si>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</si>
  <si>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</si>
  <si>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</si>
  <si>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</si>
  <si>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</si>
  <si>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</si>
  <si>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</si>
  <si>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</si>
  <si>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</si>
  <si>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</si>
  <si>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</si>
  <si>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</si>
  <si>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</si>
  <si>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</si>
  <si>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</si>
  <si>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</si>
  <si>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</si>
  <si>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</si>
  <si>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</si>
  <si>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</si>
  <si>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</si>
  <si>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</si>
  <si>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</si>
  <si>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</si>
  <si>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</si>
  <si>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</si>
  <si>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</si>
  <si>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</si>
  <si>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</si>
  <si>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</si>
  <si>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</si>
  <si>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</si>
  <si>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</si>
  <si>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</si>
  <si>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</si>
  <si>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</si>
  <si>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</si>
  <si>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</si>
  <si>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</si>
  <si>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</si>
  <si>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</si>
  <si>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</si>
  <si>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</si>
  <si>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</si>
  <si>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</si>
  <si>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</si>
  <si>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</si>
  <si>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</si>
  <si>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</si>
  <si>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</si>
  <si>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</si>
  <si>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</si>
  <si>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</si>
  <si>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</si>
  <si>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</si>
  <si>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</si>
  <si>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</si>
  <si>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</si>
  <si>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</si>
  <si>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</si>
  <si>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</si>
  <si>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</si>
  <si>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</si>
  <si>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</si>
  <si>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</si>
  <si>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</si>
  <si>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</si>
  <si>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</si>
  <si>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</si>
  <si>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</si>
  <si>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</si>
  <si>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</si>
  <si>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</si>
  <si>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</si>
  <si>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</si>
  <si>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</si>
  <si>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</si>
  <si>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</si>
  <si>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</si>
  <si>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</si>
  <si>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</si>
  <si>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</si>
  <si>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</si>
  <si>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</si>
  <si>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</si>
  <si>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</si>
  <si>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</si>
  <si>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</si>
  <si>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</si>
  <si>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</si>
  <si>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</si>
  <si>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</si>
  <si>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</si>
  <si>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</si>
  <si>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</si>
  <si>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</si>
  <si>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</si>
  <si>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</si>
  <si>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</si>
  <si>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</si>
  <si>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</si>
  <si>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</si>
  <si>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</si>
  <si>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</si>
  <si>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</si>
  <si>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</si>
  <si>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</si>
  <si>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</si>
  <si>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</si>
  <si>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</si>
  <si>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</si>
  <si>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</si>
  <si>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</si>
  <si>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</si>
  <si>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</si>
  <si>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</si>
  <si>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</si>
  <si>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</si>
  <si>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</si>
  <si>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</si>
  <si>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</si>
  <si>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</si>
  <si>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</si>
  <si>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</si>
  <si>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</si>
  <si>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</si>
  <si>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</si>
  <si>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</si>
  <si>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</si>
  <si>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</si>
  <si>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</si>
  <si>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</si>
  <si>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</si>
  <si>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</si>
  <si>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</si>
  <si>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</si>
  <si>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</si>
  <si>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</si>
  <si>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</si>
  <si>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</si>
  <si>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</si>
  <si>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</si>
  <si>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</si>
  <si>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</si>
  <si>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</si>
  <si>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</si>
  <si>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</si>
  <si>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</si>
  <si>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</si>
  <si>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</si>
  <si>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</si>
  <si>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</si>
  <si>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</si>
  <si>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</si>
  <si>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</si>
  <si>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</si>
  <si>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</si>
  <si>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</si>
  <si>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</si>
  <si>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</si>
  <si>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</si>
  <si>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</si>
  <si>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</si>
  <si>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</si>
  <si>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</si>
  <si>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</si>
  <si>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</si>
  <si>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</si>
  <si>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</si>
  <si>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</si>
  <si>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</si>
  <si>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</si>
  <si>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</si>
  <si>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</si>
  <si>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</si>
  <si>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</si>
  <si>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</si>
  <si>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</si>
  <si>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</si>
  <si>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</si>
  <si>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</si>
  <si>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</si>
  <si>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</si>
  <si>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</si>
  <si>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</si>
  <si>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</si>
  <si>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</si>
  <si>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</si>
  <si>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</si>
  <si>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</si>
  <si>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</si>
  <si>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</si>
  <si>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</si>
  <si>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</si>
  <si>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</si>
  <si>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</si>
  <si>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</si>
  <si>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</si>
  <si>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</si>
  <si>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</si>
  <si>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</si>
  <si>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</si>
  <si>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</si>
  <si>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</si>
  <si>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</si>
  <si>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</si>
  <si>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</si>
  <si>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</si>
  <si>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</si>
  <si>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</si>
  <si>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</si>
  <si>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</si>
  <si>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</si>
  <si>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</si>
  <si>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</si>
  <si>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</si>
  <si>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</si>
  <si>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</si>
  <si>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</si>
  <si>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</si>
  <si>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</si>
  <si>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</si>
  <si>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</si>
  <si>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</si>
  <si>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</si>
  <si>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</si>
  <si>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</si>
  <si>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</si>
  <si>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</si>
  <si>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</si>
  <si>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</si>
  <si>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</si>
  <si>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</si>
  <si>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</si>
  <si>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</si>
  <si>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</si>
  <si>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</si>
  <si>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</si>
  <si>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</si>
  <si>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</si>
  <si>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</si>
  <si>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</si>
  <si>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</si>
  <si>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</si>
  <si>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</si>
  <si>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</si>
  <si>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</si>
  <si>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</si>
  <si>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</si>
  <si>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</si>
  <si>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</si>
  <si>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</si>
  <si>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</si>
  <si>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</si>
  <si>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</si>
  <si>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</si>
  <si>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</si>
  <si>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</si>
  <si>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</si>
  <si>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</si>
  <si>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</si>
  <si>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</si>
  <si>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</si>
  <si>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</si>
  <si>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</si>
  <si>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</si>
  <si>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</si>
  <si>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</si>
  <si>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</si>
  <si>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</si>
  <si>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</si>
  <si>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</si>
  <si>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</si>
  <si>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</si>
  <si>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</si>
  <si>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</si>
  <si>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</si>
  <si>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</si>
  <si>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</si>
  <si>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</si>
  <si>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</si>
  <si>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</si>
  <si>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</si>
  <si>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</si>
  <si>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</si>
  <si>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</si>
  <si>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</si>
  <si>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</si>
  <si>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</si>
  <si>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</si>
  <si>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</si>
  <si>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</si>
  <si>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</si>
  <si>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</si>
  <si>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</si>
  <si>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</si>
  <si>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</si>
  <si>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</si>
  <si>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</si>
  <si>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</si>
  <si>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</si>
  <si>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</si>
  <si>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</si>
  <si>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</si>
  <si>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</si>
  <si>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</si>
  <si>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</si>
  <si>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</si>
  <si>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</si>
  <si>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</si>
  <si>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</si>
  <si>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</si>
  <si>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</si>
  <si>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</si>
  <si>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</si>
  <si>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</si>
  <si>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</si>
  <si>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</si>
  <si>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</si>
  <si>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</si>
  <si>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</si>
  <si>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</si>
  <si>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</si>
  <si>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</si>
  <si>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</si>
  <si>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</si>
  <si>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</si>
  <si>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</si>
  <si>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</si>
  <si>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</si>
  <si>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</si>
  <si>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</si>
  <si>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</si>
  <si>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</si>
  <si>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</si>
  <si>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</si>
  <si>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</si>
  <si>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</si>
  <si>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</si>
  <si>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</si>
  <si>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</si>
  <si>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</si>
  <si>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</si>
  <si>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</si>
  <si>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</si>
  <si>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</si>
  <si>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</si>
  <si>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</si>
  <si>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</si>
  <si>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</si>
  <si>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</si>
  <si>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</si>
  <si>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</si>
  <si>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</si>
  <si>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</si>
  <si>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</si>
  <si>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</si>
  <si>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</si>
  <si>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</si>
  <si>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</si>
  <si>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</si>
  <si>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</si>
  <si>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</si>
  <si>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</si>
  <si>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</si>
  <si>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</si>
  <si>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</si>
  <si>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</si>
  <si>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</si>
  <si>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</si>
  <si>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</si>
  <si>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</si>
  <si>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</si>
  <si>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</si>
  <si>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</si>
  <si>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</si>
  <si>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</si>
  <si>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</si>
  <si>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</si>
  <si>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</si>
  <si>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</si>
  <si>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</si>
  <si>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</si>
  <si>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</si>
  <si>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</si>
  <si>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</si>
  <si>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</si>
  <si>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</si>
  <si>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</si>
  <si>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</si>
  <si>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</si>
  <si>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</si>
  <si>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</si>
  <si>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</si>
  <si>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</si>
  <si>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</si>
  <si>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</si>
  <si>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</si>
  <si>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</si>
  <si>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</si>
  <si>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</si>
  <si>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</si>
  <si>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</si>
  <si>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</si>
  <si>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</si>
  <si>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</si>
  <si>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</si>
  <si>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</si>
  <si>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</si>
  <si>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</si>
  <si>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</si>
  <si>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</si>
  <si>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</si>
  <si>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</si>
  <si>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</si>
  <si>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</si>
  <si>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</si>
  <si>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</si>
  <si>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</si>
  <si>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</si>
  <si>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</si>
  <si>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</si>
  <si>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</si>
  <si>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</si>
  <si>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</si>
  <si>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</si>
  <si>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</si>
  <si>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</si>
  <si>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</si>
  <si>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</si>
  <si>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</si>
  <si>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</si>
  <si>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</si>
  <si>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</si>
  <si>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</si>
  <si>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</si>
  <si>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</si>
  <si>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</si>
  <si>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</si>
  <si>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</si>
  <si>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</si>
  <si>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</si>
  <si>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</si>
  <si>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</si>
  <si>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</si>
  <si>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</si>
  <si>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</si>
  <si>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</si>
  <si>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</si>
  <si>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</si>
  <si>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</si>
  <si>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</si>
  <si>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</si>
  <si>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</si>
  <si>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</si>
  <si>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</si>
  <si>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</si>
  <si>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</si>
  <si>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</si>
  <si>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</si>
  <si>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</si>
  <si>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</si>
  <si>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</si>
  <si>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</si>
  <si>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</si>
  <si>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</si>
  <si>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</si>
  <si>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</si>
  <si>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</si>
  <si>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</si>
  <si>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</si>
  <si>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</si>
  <si>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</si>
  <si>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</si>
  <si>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</si>
  <si>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</si>
  <si>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</si>
  <si>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</si>
  <si>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</si>
  <si>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</si>
  <si>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</si>
  <si>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</si>
  <si>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</si>
  <si>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</si>
  <si>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</si>
  <si>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</si>
  <si>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</si>
  <si>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</si>
  <si>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</si>
  <si>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</si>
  <si>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</si>
  <si>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</si>
  <si>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</si>
  <si>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</si>
  <si>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</si>
  <si>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</si>
  <si>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</si>
  <si>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</si>
  <si>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</si>
  <si>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</si>
  <si>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</si>
  <si>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</si>
  <si>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</si>
  <si>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</si>
  <si>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</si>
  <si>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</si>
  <si>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</si>
  <si>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</si>
  <si>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</si>
  <si>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</si>
  <si>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</si>
  <si>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</si>
  <si>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</si>
  <si>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</si>
  <si>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</si>
  <si>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</si>
  <si>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</si>
  <si>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</si>
  <si>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</si>
  <si>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</si>
  <si>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</si>
  <si>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</si>
  <si>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</si>
  <si>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</si>
  <si>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</si>
  <si>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</si>
  <si>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</si>
  <si>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</si>
  <si>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</si>
  <si>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</si>
  <si>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</si>
  <si>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</si>
  <si>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</si>
  <si>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</si>
  <si>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</si>
  <si>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</si>
  <si>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</si>
  <si>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</si>
  <si>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</si>
  <si>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</si>
  <si>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</si>
  <si>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</si>
  <si>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</si>
  <si>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</si>
  <si>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</si>
  <si>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</si>
  <si>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</si>
  <si>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</si>
  <si>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</si>
  <si>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</si>
  <si>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</si>
  <si>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</si>
  <si>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</si>
  <si>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</si>
  <si>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</si>
  <si>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</si>
  <si>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</si>
  <si>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</si>
  <si>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</si>
  <si>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</si>
  <si>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</si>
  <si>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</si>
  <si>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</si>
  <si>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</si>
  <si>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</si>
  <si>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</si>
  <si>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</si>
  <si>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</si>
  <si>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</si>
  <si>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</si>
  <si>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</si>
  <si>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</si>
  <si>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</si>
  <si>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</si>
  <si>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</si>
  <si>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</si>
  <si>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</si>
  <si>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</si>
  <si>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</si>
  <si>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</si>
  <si>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</si>
  <si>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</si>
  <si>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</si>
  <si>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</si>
  <si>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</si>
  <si>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</si>
  <si>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</si>
  <si>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</si>
  <si>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</si>
  <si>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</si>
  <si>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</si>
  <si>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</si>
  <si>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</si>
  <si>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</si>
  <si>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</si>
  <si>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</si>
  <si>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</si>
  <si>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</si>
  <si>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</si>
  <si>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</si>
  <si>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</si>
  <si>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</si>
  <si>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</si>
  <si>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</si>
  <si>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</si>
  <si>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</si>
  <si>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</si>
  <si>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</si>
  <si>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</si>
  <si>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</si>
  <si>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</si>
  <si>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</si>
  <si>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</si>
  <si>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</si>
  <si>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</si>
  <si>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</si>
  <si>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</si>
  <si>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</si>
  <si>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</si>
  <si>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</si>
  <si>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</si>
  <si>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</si>
  <si>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</si>
  <si>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</si>
  <si>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</si>
  <si>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</si>
  <si>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</si>
  <si>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</si>
  <si>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</si>
  <si>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</si>
  <si>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</si>
  <si>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</si>
  <si>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</si>
  <si>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</si>
  <si>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</si>
  <si>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</si>
  <si>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</si>
  <si>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</si>
  <si>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</si>
  <si>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</si>
  <si>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</si>
  <si>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</si>
  <si>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</si>
  <si>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</si>
  <si>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</si>
  <si>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</si>
  <si>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</si>
  <si>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</si>
  <si>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</si>
  <si>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</si>
  <si>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</si>
  <si>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</si>
  <si>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</si>
  <si>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</si>
  <si>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</si>
  <si>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</si>
  <si>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</si>
  <si>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</si>
  <si>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</si>
  <si>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</si>
  <si>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</si>
  <si>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</si>
  <si>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</si>
  <si>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</si>
  <si>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</si>
  <si>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</si>
  <si>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</si>
  <si>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</si>
  <si>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</si>
  <si>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</si>
  <si>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</si>
  <si>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</si>
  <si>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</si>
  <si>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</si>
  <si>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</si>
  <si>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</si>
  <si>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</si>
  <si>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</si>
  <si>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</si>
  <si>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</si>
  <si>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</si>
  <si>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</si>
  <si>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</si>
  <si>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</si>
  <si>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</si>
  <si>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</si>
  <si>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</si>
  <si>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</si>
  <si>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</si>
  <si>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</si>
  <si>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</si>
  <si>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</si>
  <si>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</si>
  <si>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</si>
  <si>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</si>
  <si>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</si>
  <si>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</si>
  <si>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</si>
  <si>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</si>
  <si>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</si>
  <si>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</si>
  <si>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</si>
  <si>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</si>
  <si>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</si>
  <si>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</si>
  <si>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</si>
  <si>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</si>
  <si>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</si>
  <si>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</si>
  <si>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</si>
  <si>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</si>
  <si>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</si>
  <si>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</si>
  <si>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</si>
  <si>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</si>
  <si>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</si>
  <si>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</si>
  <si>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</si>
  <si>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</si>
  <si>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</si>
  <si>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</si>
  <si>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</si>
  <si>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</si>
  <si>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</si>
  <si>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</si>
  <si>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</si>
  <si>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</si>
  <si>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</si>
  <si>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</si>
  <si>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</si>
  <si>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</si>
  <si>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</si>
  <si>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</si>
  <si>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</si>
  <si>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</si>
  <si>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</si>
  <si>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</si>
  <si>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</si>
  <si>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</si>
  <si>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</si>
  <si>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</si>
  <si>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</si>
  <si>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</si>
  <si>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</si>
  <si>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</si>
  <si>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</si>
  <si>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</si>
  <si>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</si>
  <si>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</si>
  <si>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</si>
  <si>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</si>
  <si>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</si>
  <si>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</si>
  <si>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</si>
  <si>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</si>
  <si>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</si>
  <si>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</si>
  <si>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</si>
  <si>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</si>
  <si>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</si>
  <si>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</si>
  <si>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</si>
  <si>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</si>
  <si>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</si>
  <si>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</si>
  <si>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</si>
  <si>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</si>
  <si>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</si>
  <si>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</si>
  <si>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</si>
  <si>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</si>
  <si>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</si>
  <si>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</si>
  <si>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</si>
  <si>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</si>
  <si>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</si>
  <si>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</si>
  <si>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</si>
  <si>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</si>
  <si>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</si>
  <si>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</si>
  <si>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</si>
  <si>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</si>
  <si>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</si>
  <si>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</si>
  <si>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</si>
  <si>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</si>
  <si>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</si>
  <si>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</si>
  <si>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</si>
  <si>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</si>
  <si>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</si>
  <si>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</si>
  <si>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</si>
  <si>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</si>
  <si>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</si>
  <si>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</si>
  <si>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</si>
  <si>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</si>
  <si>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</si>
  <si>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</si>
  <si>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</si>
  <si>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</si>
  <si>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</si>
  <si>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</si>
  <si>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</si>
  <si>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</si>
  <si>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</si>
  <si>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</si>
  <si>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</si>
  <si>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</si>
  <si>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</si>
  <si>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</si>
  <si>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</si>
  <si>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</si>
  <si>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</si>
  <si>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</si>
  <si>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</si>
  <si>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</si>
  <si>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</si>
  <si>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</si>
  <si>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</si>
  <si>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</si>
  <si>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</si>
  <si>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</si>
  <si>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</si>
  <si>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</si>
  <si>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</si>
  <si>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</si>
  <si>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</si>
  <si>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</si>
  <si>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</si>
  <si>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</si>
  <si>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</si>
  <si>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</si>
  <si>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</si>
  <si>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</si>
  <si>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</si>
  <si>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</si>
  <si>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</si>
  <si>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</si>
  <si>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</si>
  <si>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</si>
  <si>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</si>
  <si>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</si>
  <si>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</si>
  <si>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</si>
  <si>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</si>
  <si>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</si>
  <si>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</si>
  <si>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</si>
  <si>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</si>
  <si>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</si>
  <si>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</si>
  <si>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</si>
  <si>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</si>
  <si>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</si>
  <si>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</si>
  <si>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</si>
  <si>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</si>
  <si>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</si>
  <si>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</si>
  <si>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</si>
  <si>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</si>
  <si>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</si>
  <si>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</si>
  <si>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</si>
  <si>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</si>
  <si>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</si>
  <si>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</si>
  <si>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</si>
  <si>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</si>
  <si>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</si>
  <si>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</si>
  <si>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</si>
  <si>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</si>
  <si>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</si>
  <si>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</si>
  <si>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</si>
  <si>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</si>
  <si>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</si>
  <si>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</si>
  <si>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</si>
  <si>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</si>
  <si>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</si>
  <si>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</si>
  <si>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</si>
  <si>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</si>
  <si>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</si>
  <si>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</si>
  <si>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</si>
  <si>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</si>
  <si>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</si>
  <si>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</si>
  <si>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</si>
  <si>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</si>
  <si>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</si>
  <si>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</si>
  <si>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</si>
  <si>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</si>
  <si>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</si>
  <si>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</si>
  <si>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</si>
  <si>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</si>
  <si>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</si>
  <si>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</si>
  <si>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</si>
  <si>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</si>
  <si>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</si>
  <si>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</si>
  <si>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</si>
  <si>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</si>
  <si>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</si>
  <si>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</si>
  <si>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</si>
  <si>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</si>
  <si>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</si>
  <si>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</si>
  <si>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</si>
  <si>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</si>
  <si>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</si>
  <si>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</si>
  <si>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</si>
  <si>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</si>
  <si>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</si>
  <si>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</si>
  <si>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</si>
  <si>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</si>
  <si>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</si>
  <si>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</si>
  <si>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</si>
  <si>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</si>
  <si>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</si>
  <si>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</si>
  <si>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</si>
  <si>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</si>
  <si>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</si>
  <si>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</si>
  <si>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</si>
  <si>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</si>
  <si>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</si>
  <si>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</si>
  <si>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</si>
  <si>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</si>
  <si>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</si>
  <si>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</si>
  <si>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</si>
  <si>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</si>
  <si>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</si>
  <si>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</si>
  <si>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</si>
  <si>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</si>
  <si>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</si>
  <si>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</si>
  <si>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</si>
  <si>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</si>
  <si>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</si>
  <si>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</si>
  <si>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</si>
  <si>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</si>
  <si>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</si>
  <si>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</si>
  <si>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</si>
  <si>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</si>
  <si>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</si>
  <si>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</si>
  <si>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</si>
  <si>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</si>
  <si>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</si>
  <si>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</si>
  <si>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</si>
  <si>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</si>
  <si>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</si>
  <si>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</si>
  <si>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</si>
  <si>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</si>
  <si>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</si>
  <si>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</si>
  <si>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</si>
  <si>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</si>
  <si>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</si>
  <si>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</si>
  <si>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</si>
  <si>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</si>
  <si>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</si>
  <si>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</si>
  <si>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</si>
  <si>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</si>
  <si>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</si>
  <si>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</si>
  <si>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</si>
  <si>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</si>
  <si>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</si>
  <si>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</si>
  <si>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</si>
  <si>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</si>
  <si>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</si>
  <si>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</si>
  <si>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</si>
  <si>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</si>
  <si>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</si>
  <si>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</si>
  <si>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</si>
  <si>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</si>
  <si>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</si>
  <si>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</si>
  <si>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</si>
  <si>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</si>
  <si>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</si>
  <si>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</si>
  <si>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</si>
  <si>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</si>
  <si>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</si>
  <si>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</si>
  <si>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</si>
  <si>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</si>
  <si>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</si>
  <si>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</si>
  <si>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</si>
  <si>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</si>
  <si>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</si>
  <si>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</si>
  <si>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</si>
  <si>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</si>
  <si>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</si>
  <si>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</si>
  <si>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</si>
  <si>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</si>
  <si>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</si>
  <si>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</si>
  <si>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</si>
  <si>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</si>
  <si>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</si>
  <si>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</si>
  <si>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</si>
  <si>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</si>
  <si>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</si>
  <si>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</si>
  <si>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</si>
  <si>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</si>
  <si>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</si>
  <si>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</si>
  <si>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</si>
  <si>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</si>
  <si>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</si>
  <si>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</si>
  <si>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</si>
  <si>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</si>
  <si>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</si>
  <si>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</si>
  <si>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</si>
  <si>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</si>
  <si>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</si>
  <si>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</si>
  <si>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</si>
  <si>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</si>
  <si>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</si>
  <si>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</si>
  <si>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</si>
  <si>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</si>
  <si>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</si>
  <si>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</si>
  <si>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</si>
  <si>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</si>
  <si>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</si>
  <si>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</si>
  <si>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</si>
  <si>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</si>
  <si>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</si>
  <si>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</si>
  <si>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</si>
  <si>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</si>
  <si>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</si>
  <si>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</si>
  <si>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</si>
  <si>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</si>
  <si>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</si>
  <si>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</si>
  <si>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</si>
  <si>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</si>
  <si>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</si>
  <si>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</si>
  <si>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</si>
  <si>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</si>
  <si>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</si>
  <si>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</si>
  <si>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</si>
  <si>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</si>
  <si>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</si>
  <si>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</si>
  <si>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</si>
  <si>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</si>
  <si>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</si>
  <si>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</si>
  <si>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</si>
  <si>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</si>
  <si>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</si>
  <si>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</si>
  <si>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</si>
  <si>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</si>
  <si>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</si>
  <si>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</si>
  <si>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</si>
  <si>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</si>
  <si>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</si>
  <si>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</si>
  <si>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</si>
  <si>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</si>
  <si>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</si>
  <si>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</si>
  <si>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</si>
  <si>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</si>
  <si>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</si>
  <si>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</si>
  <si>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</si>
  <si>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</si>
  <si>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</si>
  <si>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</si>
  <si>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</si>
  <si>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</si>
  <si>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</si>
  <si>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</si>
  <si>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</si>
  <si>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</si>
  <si>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</si>
  <si>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</si>
  <si>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</si>
  <si>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</si>
  <si>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</si>
  <si>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</si>
  <si>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</si>
  <si>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</si>
  <si>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</si>
  <si>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</si>
  <si>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</si>
  <si>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</si>
  <si>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</si>
  <si>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</si>
  <si>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</si>
  <si>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</si>
  <si>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</si>
  <si>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</si>
  <si>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</si>
  <si>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</si>
  <si>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</si>
  <si>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</si>
  <si>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</si>
  <si>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</si>
  <si>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</si>
  <si>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</si>
  <si>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</si>
  <si>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</si>
  <si>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</si>
  <si>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</si>
  <si>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</si>
  <si>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</si>
  <si>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</si>
  <si>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</si>
  <si>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</si>
  <si>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</si>
  <si>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</si>
  <si>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</si>
  <si>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</si>
  <si>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</si>
  <si>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</si>
  <si>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</si>
  <si>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</si>
  <si>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</si>
  <si>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</si>
  <si>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</si>
  <si>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</si>
  <si>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</si>
  <si>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</si>
  <si>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</si>
  <si>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</si>
  <si>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</si>
  <si>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</si>
  <si>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</si>
  <si>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</si>
  <si>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</si>
  <si>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</si>
  <si>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</si>
  <si>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</si>
  <si>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</si>
  <si>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</si>
  <si>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</si>
  <si>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</si>
  <si>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</si>
  <si>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</si>
  <si>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</si>
  <si>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</si>
  <si>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</si>
  <si>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</si>
  <si>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</si>
  <si>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</si>
  <si>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</si>
  <si>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</si>
  <si>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</si>
  <si>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</si>
  <si>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</si>
  <si>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</si>
  <si>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</si>
  <si>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</si>
  <si>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</si>
  <si>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</si>
  <si>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</si>
  <si>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</si>
  <si>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</si>
  <si>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</si>
  <si>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</si>
  <si>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</si>
  <si>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</si>
  <si>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</si>
  <si>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</si>
  <si>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</si>
  <si>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</si>
  <si>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</si>
  <si>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</si>
  <si>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</si>
  <si>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</si>
  <si>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</si>
  <si>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</si>
  <si>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</si>
  <si>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</si>
  <si>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</si>
  <si>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</si>
  <si>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</si>
  <si>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</si>
  <si>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</si>
  <si>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</si>
  <si>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</si>
  <si>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</si>
  <si>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</si>
  <si>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</si>
  <si>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</si>
  <si>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</si>
  <si>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</si>
  <si>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</si>
  <si>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</si>
  <si>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</si>
  <si>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</si>
  <si>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</si>
  <si>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</si>
  <si>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</si>
  <si>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</si>
  <si>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</si>
  <si>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</si>
  <si>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</si>
  <si>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</si>
  <si>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</si>
  <si>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</si>
  <si>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</si>
  <si>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</si>
  <si>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</si>
  <si>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</si>
  <si>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</si>
  <si>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</si>
  <si>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</si>
  <si>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</si>
  <si>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</si>
  <si>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</si>
  <si>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</si>
  <si>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</si>
  <si>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</si>
  <si>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</si>
  <si>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</si>
  <si>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</si>
  <si>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</si>
  <si>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</si>
  <si>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</si>
  <si>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</si>
  <si>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</si>
  <si>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</si>
  <si>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</si>
  <si>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</si>
  <si>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</si>
  <si>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</si>
  <si>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</si>
  <si>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</si>
  <si>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</si>
  <si>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</si>
  <si>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</si>
  <si>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</si>
  <si>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</si>
  <si>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</si>
  <si>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</si>
  <si>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</si>
  <si>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</si>
  <si>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</si>
  <si>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</si>
  <si>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</si>
  <si>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</si>
  <si>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</si>
  <si>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</si>
  <si>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</si>
  <si>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</si>
  <si>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</si>
  <si>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</si>
  <si>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</si>
  <si>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</si>
  <si>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</si>
  <si>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</si>
  <si>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</si>
  <si>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</si>
  <si>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</si>
  <si>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</si>
  <si>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</si>
  <si>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</si>
  <si>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</si>
  <si>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</si>
  <si>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</si>
  <si>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</si>
  <si>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</si>
  <si>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</si>
  <si>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</si>
  <si>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</si>
  <si>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</si>
  <si>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</si>
  <si>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</si>
  <si>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</si>
  <si>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</si>
  <si>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</si>
  <si>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</si>
  <si>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</si>
  <si>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</si>
  <si>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</si>
  <si>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</si>
  <si>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</si>
  <si>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</si>
  <si>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</si>
  <si>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</si>
  <si>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</si>
  <si>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</si>
  <si>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</si>
  <si>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</si>
  <si>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</si>
  <si>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</si>
  <si>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</si>
  <si>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</si>
  <si>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</si>
  <si>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</si>
  <si>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</si>
  <si>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</si>
  <si>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</si>
  <si>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</si>
  <si>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</si>
  <si>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</si>
  <si>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</si>
  <si>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</si>
  <si>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</si>
  <si>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</si>
  <si>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</si>
  <si>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</si>
  <si>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</si>
  <si>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</si>
  <si>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</si>
  <si>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</si>
  <si>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</si>
  <si>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</si>
  <si>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</si>
  <si>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</si>
  <si>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</si>
  <si>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</si>
  <si>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</si>
  <si>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</si>
  <si>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</si>
  <si>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</si>
  <si>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</si>
  <si>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</si>
  <si>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</si>
  <si>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</si>
  <si>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</si>
  <si>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</si>
  <si>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</si>
  <si>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</si>
  <si>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</si>
  <si>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</si>
  <si>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</si>
  <si>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</si>
  <si>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</si>
  <si>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</si>
  <si>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</si>
  <si>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</si>
  <si>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</si>
  <si>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</si>
  <si>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</si>
  <si>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</si>
  <si>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</si>
  <si>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</si>
  <si>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</si>
  <si>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</si>
  <si>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</si>
  <si>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</si>
  <si>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</si>
  <si>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</si>
  <si>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</si>
  <si>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</si>
  <si>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</si>
  <si>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</si>
  <si>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</si>
  <si>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</si>
  <si>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</si>
  <si>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</si>
  <si>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</si>
  <si>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</si>
  <si>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</si>
  <si>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</si>
  <si>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</si>
  <si>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</si>
  <si>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</si>
  <si>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</si>
  <si>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</si>
  <si>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</si>
  <si>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</si>
  <si>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</si>
  <si>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</si>
  <si>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</si>
  <si>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</si>
  <si>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</si>
  <si>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</si>
  <si>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</si>
  <si>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</si>
  <si>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</si>
  <si>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</si>
  <si>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</si>
  <si>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</si>
  <si>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</si>
  <si>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</si>
  <si>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</si>
  <si>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</si>
  <si>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</si>
  <si>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</si>
  <si>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</si>
  <si>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</si>
  <si>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</si>
  <si>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</si>
  <si>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</si>
  <si>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</si>
  <si>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</si>
  <si>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</si>
  <si>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</si>
  <si>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</si>
  <si>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</si>
  <si>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</si>
  <si>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</si>
  <si>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</si>
  <si>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</si>
  <si>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</si>
  <si>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</si>
  <si>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</si>
  <si>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</si>
  <si>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</si>
  <si>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</si>
  <si>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</si>
  <si>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</si>
  <si>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</si>
  <si>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</si>
  <si>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</si>
  <si>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</si>
  <si>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</si>
  <si>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</si>
  <si>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</si>
  <si>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</si>
  <si>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</si>
  <si>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</si>
  <si>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</si>
  <si>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</si>
  <si>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</si>
  <si>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</si>
  <si>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</si>
  <si>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</si>
  <si>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</si>
  <si>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</si>
  <si>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</si>
  <si>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</si>
  <si>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</si>
  <si>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</si>
  <si>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</si>
  <si>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</si>
  <si>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</si>
  <si>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</si>
  <si>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</si>
  <si>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</si>
  <si>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</si>
  <si>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</si>
  <si>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</si>
  <si>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</si>
  <si>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</si>
  <si>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</si>
  <si>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</si>
  <si>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</si>
  <si>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</si>
  <si>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</si>
  <si>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</si>
  <si>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</si>
  <si>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</si>
  <si>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</si>
  <si>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</si>
  <si>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</si>
  <si>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</si>
  <si>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</si>
  <si>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</si>
  <si>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</si>
  <si>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</si>
  <si>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</si>
  <si>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</si>
  <si>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</si>
  <si>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</si>
  <si>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</si>
  <si>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</si>
  <si>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</si>
  <si>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</si>
  <si>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</si>
  <si>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</si>
  <si>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</si>
  <si>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</si>
  <si>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</si>
  <si>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</si>
  <si>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</si>
  <si>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</si>
  <si>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</si>
  <si>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</si>
  <si>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</si>
  <si>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</si>
  <si>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</si>
  <si>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</si>
  <si>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</si>
  <si>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</si>
  <si>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</si>
  <si>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</si>
  <si>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</si>
  <si>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</si>
  <si>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</si>
  <si>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</si>
  <si>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</si>
  <si>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</si>
  <si>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</si>
  <si>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</si>
  <si>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</si>
  <si>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</si>
  <si>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</si>
  <si>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</si>
  <si>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</si>
  <si>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</si>
  <si>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</si>
  <si>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</si>
  <si>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</si>
  <si>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</si>
  <si>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</si>
  <si>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</si>
  <si>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</si>
  <si>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</si>
  <si>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</si>
  <si>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</si>
  <si>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</si>
  <si>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</si>
  <si>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</si>
  <si>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</si>
  <si>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</si>
  <si>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</si>
  <si>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</si>
  <si>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</si>
  <si>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</si>
  <si>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</si>
  <si>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</si>
  <si>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</si>
  <si>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</si>
  <si>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</si>
  <si>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</si>
  <si>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</si>
  <si>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</si>
  <si>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</si>
  <si>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</si>
  <si>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</si>
  <si>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</si>
  <si>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</si>
  <si>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</si>
  <si>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</si>
  <si>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</si>
  <si>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</si>
  <si>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</si>
  <si>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</si>
  <si>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</si>
  <si>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</si>
  <si>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</si>
  <si>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</si>
  <si>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</si>
  <si>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</si>
  <si>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</si>
  <si>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</si>
  <si>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</si>
  <si>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</si>
  <si>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</si>
  <si>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</si>
  <si>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</si>
  <si>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</si>
  <si>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</si>
  <si>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</si>
  <si>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</si>
  <si>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</si>
  <si>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</si>
  <si>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</si>
  <si>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</si>
  <si>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</si>
  <si>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</si>
  <si>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</si>
  <si>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</si>
  <si>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</si>
  <si>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</si>
  <si>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</si>
  <si>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</si>
  <si>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</si>
  <si>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</si>
  <si>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</si>
  <si>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</si>
  <si>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</si>
  <si>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</si>
  <si>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</si>
  <si>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</si>
  <si>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</si>
  <si>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</si>
  <si>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</si>
  <si>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</si>
  <si>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</si>
  <si>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</si>
  <si>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</si>
  <si>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</si>
  <si>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</si>
  <si>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</si>
  <si>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</si>
  <si>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</si>
  <si>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</si>
  <si>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</si>
  <si>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</si>
  <si>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</si>
  <si>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</si>
  <si>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</si>
  <si>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</si>
  <si>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</si>
  <si>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</si>
  <si>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</si>
  <si>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</si>
  <si>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</si>
  <si>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</si>
  <si>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</si>
  <si>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</si>
  <si>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</si>
  <si>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</si>
  <si>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</si>
  <si>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</si>
  <si>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</si>
  <si>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</si>
  <si>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</si>
  <si>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</si>
  <si>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</si>
  <si>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</si>
  <si>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</si>
  <si>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</si>
  <si>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</si>
  <si>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</si>
  <si>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</si>
  <si>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</si>
  <si>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</si>
  <si>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</si>
  <si>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</si>
  <si>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</si>
  <si>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</si>
  <si>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</si>
  <si>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</si>
  <si>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</si>
  <si>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</si>
  <si>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</si>
  <si>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</si>
  <si>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</si>
  <si>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</si>
  <si>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</si>
  <si>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</si>
  <si>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</si>
  <si>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</si>
  <si>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</si>
  <si>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</si>
  <si>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</si>
  <si>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</si>
  <si>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</si>
  <si>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</si>
  <si>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</si>
  <si>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</si>
  <si>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</si>
  <si>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</si>
  <si>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</si>
  <si>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</si>
  <si>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</si>
  <si>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</si>
  <si>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</si>
  <si>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</si>
  <si>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</si>
  <si>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</si>
  <si>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</si>
  <si>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</si>
  <si>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</si>
  <si>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</si>
  <si>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</si>
  <si>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</si>
  <si>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</si>
  <si>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</si>
  <si>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</si>
  <si>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</si>
  <si>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</si>
  <si>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</si>
  <si>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</si>
  <si>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</si>
  <si>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</si>
  <si>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</si>
  <si>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</si>
  <si>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</si>
  <si>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</si>
  <si>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</si>
  <si>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</si>
  <si>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</si>
  <si>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</si>
  <si>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</si>
  <si>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</si>
  <si>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</si>
  <si>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</si>
  <si>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</si>
  <si>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</si>
  <si>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</si>
  <si>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</si>
  <si>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</si>
  <si>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</si>
  <si>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</si>
  <si>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</si>
  <si>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</si>
  <si>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</si>
  <si>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</si>
  <si>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</si>
  <si>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</si>
  <si>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</si>
  <si>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</si>
  <si>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</si>
  <si>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</si>
  <si>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</si>
  <si>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</si>
  <si>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</si>
  <si>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</si>
  <si>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</si>
  <si>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</si>
  <si>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</si>
  <si>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</si>
  <si>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</si>
  <si>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</si>
  <si>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</si>
  <si>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</si>
  <si>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</si>
  <si>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</si>
  <si>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</si>
  <si>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</si>
  <si>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</si>
  <si>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</si>
  <si>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</si>
  <si>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</si>
  <si>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</si>
  <si>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</si>
  <si>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</si>
  <si>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</si>
  <si>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</si>
  <si>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</si>
  <si>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</si>
  <si>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</si>
  <si>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</si>
  <si>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</si>
  <si>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</si>
  <si>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</si>
  <si>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</si>
  <si>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</si>
  <si>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</si>
  <si>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</si>
  <si>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</si>
  <si>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</si>
  <si>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</si>
  <si>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</si>
  <si>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</si>
  <si>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</si>
  <si>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</si>
  <si>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</si>
  <si>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</si>
  <si>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</si>
  <si>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</si>
  <si>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</si>
  <si>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</si>
  <si>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</si>
  <si>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</si>
  <si>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</si>
  <si>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</si>
  <si>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</si>
  <si>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</si>
  <si>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</si>
  <si>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</si>
  <si>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</si>
  <si>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</si>
  <si>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</si>
  <si>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</si>
  <si>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</si>
  <si>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</si>
  <si>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</si>
  <si>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</si>
  <si>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</si>
  <si>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</si>
  <si>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</si>
  <si>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</si>
  <si>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</si>
  <si>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</si>
  <si>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</si>
  <si>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</si>
  <si>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</si>
  <si>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</si>
  <si>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</si>
  <si>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</si>
  <si>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</si>
  <si>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</si>
  <si>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</si>
  <si>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</si>
  <si>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</si>
  <si>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</si>
  <si>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</si>
  <si>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</si>
  <si>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</si>
  <si>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</si>
  <si>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</si>
  <si>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</si>
  <si>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</si>
  <si>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</si>
  <si>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</si>
  <si>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</si>
  <si>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</si>
  <si>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</si>
  <si>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</si>
  <si>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</si>
  <si>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</si>
  <si>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</si>
  <si>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</si>
  <si>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</si>
  <si>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</si>
  <si>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</si>
  <si>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</si>
  <si>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</si>
  <si>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</si>
  <si>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</si>
  <si>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</si>
  <si>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</si>
  <si>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</si>
  <si>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</si>
  <si>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</si>
  <si>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</si>
  <si>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</si>
  <si>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</si>
  <si>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</si>
  <si>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</si>
  <si>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</si>
  <si>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</si>
  <si>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</si>
  <si>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</si>
  <si>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</si>
  <si>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</si>
  <si>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</si>
  <si>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</si>
  <si>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</si>
  <si>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</si>
  <si>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</si>
  <si>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</si>
  <si>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</si>
  <si>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</si>
  <si>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</si>
  <si>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</si>
  <si>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</si>
  <si>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</si>
  <si>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</si>
  <si>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</si>
  <si>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</si>
  <si>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</si>
  <si>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</si>
  <si>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</si>
  <si>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</si>
  <si>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</si>
  <si>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</si>
  <si>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</si>
  <si>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</si>
  <si>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</si>
  <si>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</si>
  <si>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</si>
  <si>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</si>
  <si>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</si>
  <si>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</si>
  <si>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</si>
  <si>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</si>
  <si>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</si>
  <si>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</si>
  <si>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</si>
  <si>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</si>
  <si>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</si>
  <si>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</si>
  <si>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</si>
  <si>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</si>
  <si>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</si>
  <si>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</si>
  <si>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</si>
  <si>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</si>
  <si>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</si>
  <si>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</si>
  <si>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</si>
  <si>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</si>
  <si>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</si>
  <si>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</si>
  <si>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</si>
  <si>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</si>
  <si>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</si>
  <si>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</si>
  <si>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</si>
  <si>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</si>
  <si>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</si>
  <si>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</si>
  <si>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</si>
  <si>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</si>
  <si>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</si>
  <si>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</si>
  <si>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</si>
  <si>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</si>
  <si>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</si>
  <si>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</si>
  <si>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</si>
  <si>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</si>
  <si>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</si>
  <si>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</si>
  <si>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</si>
  <si>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</si>
  <si>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</si>
  <si>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</si>
  <si>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</si>
  <si>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</si>
  <si>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</si>
  <si>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</si>
  <si>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</si>
  <si>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</si>
  <si>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</si>
  <si>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</si>
  <si>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</si>
  <si>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</si>
  <si>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</si>
  <si>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</si>
  <si>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</si>
  <si>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</si>
  <si>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</si>
  <si>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</si>
  <si>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</si>
  <si>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</si>
  <si>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</si>
  <si>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</si>
  <si>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</si>
  <si>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</si>
  <si>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</si>
  <si>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</si>
  <si>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</si>
  <si>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</si>
  <si>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</si>
  <si>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</si>
  <si>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</si>
  <si>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</si>
  <si>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</si>
  <si>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</si>
  <si>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</si>
  <si>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</si>
  <si>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</si>
  <si>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</si>
  <si>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</si>
  <si>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</si>
  <si>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</si>
  <si>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</si>
  <si>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</si>
  <si>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</si>
  <si>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</si>
  <si>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</si>
  <si>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</si>
  <si>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</si>
  <si>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</si>
  <si>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</si>
  <si>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</si>
  <si>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</si>
  <si>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</si>
  <si>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</si>
  <si>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</si>
  <si>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</si>
  <si>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</si>
  <si>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</si>
  <si>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</si>
  <si>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</si>
  <si>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</si>
  <si>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</si>
  <si>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</si>
  <si>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</si>
  <si>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</si>
  <si>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</si>
  <si>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</si>
  <si>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</si>
  <si>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</si>
  <si>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</si>
  <si>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</si>
  <si>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</si>
  <si>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</si>
  <si>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</si>
  <si>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</si>
  <si>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</si>
  <si>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</si>
  <si>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</si>
  <si>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</si>
  <si>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</si>
  <si>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</si>
  <si>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</si>
  <si>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</si>
  <si>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</si>
  <si>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</si>
  <si>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</si>
  <si>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</si>
  <si>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</si>
  <si>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</si>
  <si>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</si>
  <si>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</si>
  <si>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</si>
  <si>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</si>
  <si>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</si>
  <si>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</si>
  <si>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</si>
  <si>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</si>
  <si>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</si>
  <si>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</si>
  <si>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</si>
  <si>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</si>
  <si>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</si>
  <si>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</si>
  <si>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</si>
  <si>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</si>
  <si>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</si>
  <si>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</si>
  <si>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</si>
  <si>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</si>
  <si>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</si>
  <si>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</si>
  <si>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</si>
  <si>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</si>
  <si>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</si>
  <si>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</si>
  <si>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</si>
  <si>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</si>
  <si>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</si>
  <si>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</si>
  <si>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</si>
  <si>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</si>
  <si>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</si>
  <si>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</si>
  <si>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</si>
  <si>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</si>
  <si>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</si>
  <si>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</si>
  <si>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</si>
  <si>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</si>
  <si>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</si>
  <si>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</si>
  <si>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</si>
  <si>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</si>
  <si>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</si>
  <si>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</si>
  <si>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</si>
  <si>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</si>
  <si>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</si>
  <si>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</si>
  <si>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</si>
  <si>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</si>
  <si>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</si>
  <si>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</si>
  <si>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</si>
  <si>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</si>
  <si>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</si>
  <si>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</si>
  <si>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</si>
  <si>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</si>
  <si>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</si>
  <si>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</si>
  <si>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</si>
  <si>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</si>
  <si>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</si>
  <si>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</si>
  <si>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</si>
  <si>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</si>
  <si>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</si>
  <si>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</si>
  <si>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</si>
  <si>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</si>
  <si>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</si>
  <si>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</si>
  <si>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</si>
  <si>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</si>
  <si>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</si>
  <si>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</si>
  <si>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</si>
  <si>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</si>
  <si>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</si>
  <si>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</si>
  <si>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</si>
  <si>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</si>
  <si>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</si>
  <si>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</si>
  <si>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</si>
  <si>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</si>
  <si>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</si>
  <si>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</si>
  <si>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</si>
  <si>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</si>
  <si>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</si>
  <si>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</si>
  <si>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</si>
  <si>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</si>
  <si>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</si>
  <si>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</si>
  <si>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</si>
  <si>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</si>
  <si>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</si>
  <si>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</si>
  <si>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</si>
  <si>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</si>
  <si>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</si>
  <si>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</si>
  <si>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</si>
  <si>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</si>
  <si>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</si>
  <si>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</si>
  <si>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</si>
  <si>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</si>
  <si>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</si>
  <si>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</si>
  <si>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</si>
  <si>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</si>
  <si>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</si>
  <si>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</si>
  <si>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</si>
  <si>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</si>
  <si>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</si>
  <si>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</si>
  <si>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</si>
  <si>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</si>
  <si>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</si>
  <si>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</si>
  <si>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</si>
  <si>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</si>
  <si>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</si>
  <si>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</si>
  <si>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</si>
  <si>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</si>
  <si>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</si>
  <si>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</si>
  <si>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</si>
  <si>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</si>
  <si>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</si>
  <si>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</si>
  <si>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</si>
  <si>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</si>
  <si>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</si>
  <si>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</si>
  <si>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</si>
  <si>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</si>
  <si>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</si>
  <si>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</si>
  <si>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</si>
  <si>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</si>
  <si>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</si>
  <si>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</si>
  <si>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</si>
  <si>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</si>
  <si>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</si>
  <si>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</si>
  <si>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</si>
  <si>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</si>
  <si>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</si>
  <si>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</si>
  <si>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</si>
  <si>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</si>
  <si>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</si>
  <si>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</si>
  <si>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</si>
  <si>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</si>
  <si>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</si>
  <si>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</si>
  <si>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</si>
  <si>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</si>
  <si>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</si>
  <si>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</si>
  <si>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</si>
  <si>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</si>
  <si>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</si>
  <si>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</si>
  <si>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</si>
  <si>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</si>
  <si>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</si>
  <si>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</si>
  <si>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</si>
  <si>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</si>
  <si>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</si>
  <si>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</si>
  <si>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</si>
  <si>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</si>
  <si>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</si>
  <si>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</si>
  <si>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</si>
  <si>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</si>
  <si>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</si>
  <si>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</si>
  <si>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</si>
  <si>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</si>
  <si>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</si>
  <si>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</si>
  <si>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</si>
  <si>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</si>
  <si>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</si>
  <si>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</si>
  <si>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</si>
  <si>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</si>
  <si>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</si>
  <si>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</si>
  <si>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</si>
  <si>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</si>
  <si>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</si>
  <si>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</si>
  <si>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</si>
  <si>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</si>
  <si>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</si>
  <si>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</si>
  <si>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</si>
  <si>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</si>
  <si>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</si>
  <si>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</si>
  <si>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</si>
  <si>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</si>
  <si>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</si>
  <si>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</si>
  <si>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</si>
  <si>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</si>
  <si>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</si>
  <si>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</si>
  <si>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</si>
  <si>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</si>
  <si>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</si>
  <si>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</si>
  <si>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</si>
  <si>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</si>
  <si>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</si>
  <si>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</si>
  <si>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</si>
  <si>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</si>
  <si>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</si>
  <si>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</si>
  <si>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</si>
  <si>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</si>
  <si>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</si>
  <si>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</si>
  <si>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</si>
  <si>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</si>
  <si>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</si>
  <si>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</si>
  <si>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</si>
  <si>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</si>
  <si>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</si>
  <si>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</si>
  <si>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</si>
  <si>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</si>
  <si>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</si>
  <si>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</si>
  <si>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</si>
  <si>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</si>
  <si>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</si>
  <si>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</si>
  <si>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</si>
  <si>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</si>
  <si>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</si>
  <si>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</si>
  <si>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</si>
  <si>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</si>
  <si>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</si>
  <si>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</si>
  <si>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</si>
  <si>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</si>
  <si>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</si>
  <si>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</si>
  <si>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</si>
  <si>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</si>
  <si>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</si>
  <si>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</si>
  <si>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</si>
  <si>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</si>
  <si>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</si>
  <si>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</si>
  <si>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</si>
  <si>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</si>
  <si>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</si>
  <si>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</si>
  <si>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</si>
  <si>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</si>
  <si>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</si>
  <si>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</si>
  <si>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</si>
  <si>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</si>
  <si>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</si>
  <si>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</si>
  <si>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</si>
  <si>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</si>
  <si>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</si>
  <si>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</si>
  <si>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</si>
  <si>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</si>
  <si>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</si>
  <si>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</si>
  <si>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</si>
  <si>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</si>
  <si>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</si>
  <si>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</si>
  <si>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</si>
  <si>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</si>
  <si>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</si>
  <si>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</si>
  <si>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</si>
  <si>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</si>
  <si>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</si>
  <si>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</si>
  <si>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</si>
  <si>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</si>
  <si>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</si>
  <si>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</si>
  <si>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</si>
  <si>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</si>
  <si>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</si>
  <si>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</si>
  <si>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</si>
  <si>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</si>
  <si>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</si>
  <si>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</si>
  <si>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</si>
  <si>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</si>
  <si>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</si>
  <si>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</si>
  <si>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</si>
  <si>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</si>
  <si>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</si>
  <si>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</si>
  <si>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</si>
  <si>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</si>
  <si>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</si>
  <si>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</si>
  <si>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</si>
  <si>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</si>
  <si>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</si>
  <si>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</si>
  <si>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</si>
  <si>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</si>
  <si>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</si>
  <si>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</si>
  <si>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</si>
  <si>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</si>
  <si>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</si>
  <si>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</si>
  <si>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</si>
  <si>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</si>
  <si>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</si>
  <si>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</si>
  <si>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</si>
  <si>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</si>
  <si>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</si>
  <si>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</si>
  <si>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</si>
  <si>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</si>
  <si>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</si>
  <si>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</si>
  <si>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</si>
  <si>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</si>
  <si>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</si>
  <si>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</si>
  <si>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</si>
  <si>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</si>
  <si>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</si>
  <si>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</si>
  <si>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</si>
  <si>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</si>
  <si>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</si>
  <si>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</si>
  <si>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</si>
  <si>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</si>
  <si>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</si>
  <si>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</si>
  <si>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</si>
  <si>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</si>
  <si>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</si>
  <si>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</si>
  <si>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</si>
  <si>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</si>
  <si>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</si>
  <si>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</si>
  <si>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</si>
  <si>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</si>
  <si>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</si>
  <si>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</si>
  <si>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</si>
  <si>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</si>
  <si>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</si>
  <si>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</si>
  <si>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</si>
  <si>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</si>
  <si>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</si>
  <si>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</si>
  <si>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</si>
  <si>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</si>
  <si>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</si>
  <si>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</si>
  <si>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</si>
  <si>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</si>
  <si>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</si>
  <si>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</si>
  <si>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</si>
  <si>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</si>
  <si>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</si>
  <si>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</si>
  <si>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</si>
  <si>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</si>
  <si>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</si>
  <si>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</si>
  <si>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</si>
  <si>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</si>
  <si>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</si>
  <si>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</si>
  <si>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</si>
  <si>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</si>
  <si>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</si>
  <si>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</si>
  <si>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</si>
  <si>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</si>
  <si>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</si>
  <si>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</si>
  <si>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</si>
  <si>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</si>
  <si>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</si>
  <si>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</si>
  <si>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</si>
  <si>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</si>
  <si>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</si>
  <si>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</si>
  <si>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</si>
  <si>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</si>
  <si>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</si>
  <si>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</si>
  <si>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</si>
  <si>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</si>
  <si>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</si>
  <si>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</si>
  <si>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</si>
  <si>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</si>
  <si>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</si>
  <si>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</si>
  <si>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</si>
  <si>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</si>
  <si>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</si>
  <si>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</si>
  <si>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</si>
  <si>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</si>
  <si>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</si>
  <si>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</si>
  <si>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</si>
  <si>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</si>
  <si>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</si>
  <si>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</si>
  <si>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</si>
  <si>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</si>
  <si>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</si>
  <si>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</si>
  <si>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</si>
  <si>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</si>
  <si>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</si>
  <si>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</si>
  <si>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</si>
  <si>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</si>
  <si>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</si>
  <si>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</si>
  <si>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</si>
  <si>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</si>
  <si>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</si>
  <si>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</si>
  <si>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</si>
  <si>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</si>
  <si>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</si>
  <si>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</si>
  <si>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</si>
  <si>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</si>
  <si>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</si>
  <si>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</si>
  <si>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</si>
  <si>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</si>
  <si>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</si>
  <si>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</si>
  <si>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</si>
  <si>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</si>
  <si>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</si>
  <si>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</si>
  <si>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</si>
  <si>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</si>
  <si>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</si>
  <si>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</si>
  <si>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</si>
  <si>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</si>
  <si>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</si>
  <si>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</si>
  <si>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</si>
  <si>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</si>
  <si>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</si>
  <si>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</si>
  <si>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</si>
  <si>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</si>
  <si>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</si>
  <si>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</si>
  <si>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</si>
  <si>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</si>
  <si>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</si>
  <si>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</si>
  <si>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</si>
  <si>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</si>
  <si>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</si>
  <si>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</si>
  <si>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</si>
  <si>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</si>
  <si>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</si>
  <si>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</si>
  <si>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</si>
  <si>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</si>
  <si>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</si>
  <si>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</si>
  <si>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</si>
  <si>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</si>
  <si>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</si>
  <si>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</si>
  <si>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</si>
  <si>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</si>
  <si>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</si>
  <si>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</si>
  <si>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</si>
  <si>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</si>
  <si>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</si>
  <si>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</si>
  <si>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</si>
  <si>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</si>
  <si>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</si>
  <si>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</si>
  <si>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</si>
  <si>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</si>
  <si>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</si>
  <si>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</si>
  <si>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</si>
  <si>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</si>
  <si>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</si>
  <si>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</si>
  <si>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</si>
  <si>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</si>
  <si>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</si>
  <si>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</si>
  <si>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</si>
  <si>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</si>
  <si>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</si>
  <si>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</si>
  <si>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</si>
  <si>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</si>
  <si>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</si>
  <si>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</si>
  <si>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</si>
  <si>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</si>
  <si>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</si>
  <si>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</si>
  <si>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</si>
  <si>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</si>
  <si>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</si>
  <si>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</si>
  <si>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</si>
  <si>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</si>
  <si>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</si>
  <si>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</si>
  <si>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</si>
  <si>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</si>
  <si>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</si>
  <si>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</si>
  <si>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</si>
  <si>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</si>
  <si>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</si>
  <si>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</si>
  <si>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</si>
  <si>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</si>
  <si>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</si>
  <si>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</si>
  <si>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</si>
  <si>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</si>
  <si>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</si>
  <si>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</si>
  <si>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</si>
  <si>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</si>
  <si>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</si>
  <si>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</si>
  <si>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</si>
  <si>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</si>
  <si>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</si>
  <si>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</si>
  <si>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</si>
  <si>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</si>
  <si>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</si>
  <si>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</si>
  <si>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</si>
  <si>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</si>
  <si>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</si>
  <si>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</si>
  <si>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</si>
  <si>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</si>
  <si>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</si>
  <si>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</si>
  <si>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</si>
  <si>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</si>
  <si>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</si>
  <si>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</si>
  <si>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</si>
  <si>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</si>
  <si>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</si>
  <si>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</si>
  <si>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</si>
  <si>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</si>
  <si>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</si>
  <si>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</si>
  <si>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</si>
  <si>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</si>
  <si>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</si>
  <si>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</si>
  <si>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</si>
  <si>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</si>
  <si>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</si>
  <si>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</si>
  <si>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</si>
  <si>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</si>
  <si>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</si>
  <si>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</si>
  <si>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</si>
  <si>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</si>
  <si>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</si>
  <si>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</si>
  <si>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</si>
  <si>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</si>
  <si>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</si>
  <si>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</si>
  <si>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</si>
  <si>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</si>
  <si>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</si>
  <si>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</si>
  <si>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</si>
  <si>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</si>
  <si>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</si>
  <si>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</si>
  <si>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</si>
  <si>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</si>
  <si>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</si>
  <si>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</si>
  <si>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</si>
  <si>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</si>
  <si>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</si>
  <si>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</si>
  <si>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</si>
  <si>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</si>
  <si>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</si>
  <si>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</si>
  <si>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</si>
  <si>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</si>
  <si>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</si>
  <si>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</si>
  <si>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</si>
  <si>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</si>
  <si>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</si>
  <si>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</si>
  <si>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</si>
  <si>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</si>
  <si>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</si>
  <si>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</si>
  <si>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</si>
  <si>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</si>
  <si>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</si>
  <si>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</si>
  <si>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</si>
  <si>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</si>
  <si>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</si>
  <si>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</si>
  <si>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</si>
  <si>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</si>
  <si>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</si>
  <si>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</si>
  <si>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</si>
  <si>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</si>
  <si>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</si>
  <si>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</si>
  <si>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</si>
  <si>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</si>
  <si>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</si>
  <si>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</si>
  <si>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</si>
  <si>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</si>
  <si>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</si>
  <si>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</si>
  <si>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</si>
  <si>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</si>
  <si>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</si>
  <si>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</si>
  <si>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</si>
  <si>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</si>
  <si>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</si>
  <si>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</si>
  <si>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</si>
  <si>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</si>
  <si>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</si>
  <si>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</si>
  <si>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</si>
  <si>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</si>
  <si>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</si>
  <si>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</si>
  <si>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</si>
  <si>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</si>
  <si>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</si>
  <si>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</si>
  <si>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</si>
  <si>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</si>
  <si>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</si>
  <si>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</si>
  <si>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</si>
  <si>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</si>
  <si>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</si>
  <si>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</si>
  <si>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</si>
  <si>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</si>
  <si>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</si>
  <si>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</si>
  <si>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</si>
  <si>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</si>
  <si>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</si>
  <si>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</si>
  <si>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</si>
  <si>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</si>
  <si>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</si>
  <si>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</si>
  <si>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</si>
  <si>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</si>
  <si>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</si>
  <si>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</si>
  <si>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</si>
  <si>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</si>
  <si>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</si>
  <si>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</si>
  <si>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</si>
  <si>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</si>
  <si>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</si>
  <si>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</si>
  <si>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</si>
  <si>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</si>
  <si>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</si>
  <si>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</si>
  <si>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</si>
  <si>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</si>
  <si>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</si>
  <si>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</si>
  <si>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</si>
  <si>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</si>
  <si>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</si>
  <si>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</si>
  <si>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</si>
  <si>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</si>
  <si>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</si>
  <si>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</si>
  <si>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</si>
  <si>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</si>
  <si>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</si>
  <si>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</si>
  <si>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</si>
  <si>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</si>
  <si>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</si>
  <si>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</si>
  <si>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</si>
  <si>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</si>
  <si>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</si>
  <si>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</si>
  <si>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</si>
  <si>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</si>
  <si>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</si>
  <si>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</si>
  <si>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</si>
  <si>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</si>
  <si>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</si>
  <si>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</si>
  <si>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</si>
  <si>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</si>
  <si>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</si>
  <si>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</si>
  <si>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</si>
  <si>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</si>
  <si>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</si>
  <si>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</si>
  <si>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</si>
  <si>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</si>
  <si>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</si>
  <si>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</si>
  <si>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</si>
  <si>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</si>
  <si>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</si>
  <si>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</si>
  <si>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</si>
  <si>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</si>
  <si>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</si>
  <si>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</si>
  <si>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</si>
  <si>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</si>
  <si>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</si>
  <si>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</si>
  <si>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</si>
  <si>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</si>
  <si>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</si>
  <si>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</si>
  <si>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</si>
  <si>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</si>
  <si>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</si>
  <si>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</si>
  <si>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</si>
  <si>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</si>
  <si>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</si>
  <si>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</si>
  <si>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</si>
  <si>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</si>
  <si>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</si>
  <si>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</si>
  <si>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</si>
  <si>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</si>
  <si>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</si>
  <si>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</si>
  <si>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</si>
  <si>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</si>
  <si>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</si>
  <si>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</si>
  <si>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</si>
  <si>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</si>
  <si>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</si>
  <si>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</si>
  <si>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</si>
  <si>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</si>
  <si>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</si>
  <si>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</si>
  <si>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</si>
  <si>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</si>
  <si>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</si>
  <si>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</si>
  <si>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</si>
  <si>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</si>
  <si>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</si>
  <si>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</si>
  <si>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</si>
  <si>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</si>
  <si>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</si>
  <si>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</si>
  <si>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</si>
  <si>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</si>
  <si>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</si>
  <si>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</si>
  <si>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</si>
  <si>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</si>
  <si>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</si>
  <si>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</si>
  <si>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</si>
  <si>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</si>
  <si>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</si>
  <si>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</si>
  <si>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</si>
  <si>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</si>
  <si>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</si>
  <si>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</si>
  <si>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</si>
  <si>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</si>
  <si>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</si>
  <si>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</si>
  <si>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</si>
  <si>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</si>
  <si>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</si>
  <si>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</si>
  <si>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</si>
  <si>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</si>
  <si>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</si>
  <si>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</si>
  <si>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</si>
  <si>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</si>
  <si>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</si>
  <si>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</si>
  <si>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</si>
  <si>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</si>
  <si>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</si>
  <si>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</si>
  <si>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</si>
  <si>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</si>
  <si>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</si>
  <si>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</si>
  <si>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</si>
  <si>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</si>
  <si>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</si>
  <si>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</si>
  <si>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</si>
  <si>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</si>
  <si>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</si>
  <si>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</si>
  <si>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</si>
  <si>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</si>
  <si>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</si>
  <si>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</si>
  <si>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</si>
  <si>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</si>
  <si>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</si>
  <si>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</si>
  <si>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</si>
  <si>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</si>
  <si>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</si>
  <si>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</si>
  <si>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</si>
  <si>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</si>
  <si>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</si>
  <si>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</si>
  <si>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</si>
  <si>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</si>
  <si>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</si>
  <si>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</si>
  <si>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</si>
  <si>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</si>
  <si>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</si>
  <si>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</si>
  <si>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</si>
  <si>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</si>
  <si>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</si>
  <si>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</si>
  <si>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</si>
  <si>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</si>
  <si>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</si>
  <si>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</si>
  <si>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</si>
  <si>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</si>
  <si>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</si>
  <si>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</si>
  <si>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</si>
  <si>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</si>
  <si>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</si>
  <si>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</si>
  <si>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</si>
  <si>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</si>
  <si>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</si>
  <si>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</si>
  <si>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</si>
  <si>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</si>
  <si>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</si>
  <si>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</si>
  <si>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</si>
  <si>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</si>
  <si>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</si>
  <si>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</si>
  <si>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</si>
  <si>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</si>
  <si>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</si>
  <si>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</si>
  <si>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</si>
  <si>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</si>
  <si>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</si>
  <si>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</si>
  <si>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</si>
  <si>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</si>
  <si>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</si>
  <si>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</si>
  <si>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</si>
  <si>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</si>
  <si>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</si>
  <si>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</si>
  <si>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</si>
  <si>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</si>
  <si>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</si>
  <si>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</si>
  <si>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</si>
  <si>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</si>
  <si>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</si>
  <si>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</si>
  <si>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</si>
  <si>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</si>
  <si>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</si>
  <si>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</si>
  <si>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</si>
  <si>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</si>
  <si>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</si>
  <si>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</si>
  <si>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</si>
  <si>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</si>
  <si>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</si>
  <si>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</si>
  <si>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</si>
  <si>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</si>
  <si>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</si>
  <si>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</si>
  <si>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</si>
  <si>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</si>
  <si>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</si>
  <si>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</si>
  <si>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</si>
  <si>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</si>
  <si>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</si>
  <si>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</si>
  <si>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</si>
  <si>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</si>
  <si>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</si>
  <si>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</si>
  <si>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</si>
  <si>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</si>
  <si>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</si>
  <si>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</si>
  <si>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</si>
  <si>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</si>
  <si>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</si>
  <si>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</si>
  <si>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</si>
  <si>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</si>
  <si>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</si>
  <si>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</si>
  <si>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</si>
  <si>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</si>
  <si>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</si>
  <si>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</si>
  <si>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</si>
  <si>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</si>
  <si>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</si>
  <si>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</si>
  <si>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</si>
  <si>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</si>
  <si>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</si>
  <si>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</si>
  <si>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</si>
  <si>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</si>
  <si>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</si>
  <si>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</si>
  <si>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</si>
  <si>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</si>
  <si>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</si>
  <si>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</si>
  <si>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</si>
  <si>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</si>
  <si>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</si>
  <si>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</si>
  <si>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</si>
  <si>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</si>
  <si>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</si>
  <si>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</si>
  <si>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</si>
  <si>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</si>
  <si>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</si>
  <si>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</si>
  <si>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</si>
  <si>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</si>
  <si>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</si>
  <si>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</si>
  <si>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</si>
  <si>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</si>
  <si>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</si>
  <si>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</si>
  <si>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</si>
  <si>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</si>
  <si>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</si>
  <si>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</si>
  <si>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</si>
  <si>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</si>
  <si>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</si>
  <si>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</si>
  <si>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</si>
  <si>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</si>
  <si>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</si>
  <si>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</si>
  <si>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</si>
  <si>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</si>
  <si>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</si>
  <si>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</si>
  <si>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</si>
  <si>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</si>
  <si>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</si>
  <si>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</si>
  <si>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</si>
  <si>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</si>
  <si>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</si>
  <si>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</si>
  <si>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</si>
  <si>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</si>
  <si>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</si>
  <si>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</si>
  <si>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</si>
  <si>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</si>
  <si>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</si>
  <si>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</si>
  <si>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</si>
  <si>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</si>
  <si>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</si>
  <si>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</si>
  <si>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</si>
  <si>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</si>
  <si>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</si>
  <si>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</si>
  <si>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</si>
  <si>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</si>
  <si>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</si>
  <si>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</si>
  <si>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</si>
  <si>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</si>
  <si>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</si>
  <si>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</si>
  <si>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</si>
  <si>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</si>
  <si>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</si>
  <si>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</si>
  <si>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</si>
  <si>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</si>
  <si>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</si>
  <si>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</si>
  <si>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</si>
  <si>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</si>
  <si>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</si>
  <si>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</si>
  <si>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</si>
  <si>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</si>
  <si>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</si>
  <si>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</si>
  <si>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</si>
  <si>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</si>
  <si>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</si>
  <si>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</si>
  <si>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</si>
  <si>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</si>
  <si>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</si>
  <si>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</si>
  <si>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</si>
  <si>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</si>
  <si>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</si>
  <si>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</si>
  <si>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</si>
  <si>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</si>
  <si>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</si>
  <si>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</si>
  <si>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</si>
  <si>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</si>
  <si>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</si>
  <si>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</si>
  <si>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</si>
  <si>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</si>
  <si>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</si>
  <si>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</si>
  <si>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</si>
  <si>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</si>
  <si>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</si>
  <si>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</si>
  <si>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</si>
  <si>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</si>
  <si>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</si>
  <si>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</si>
  <si>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</si>
  <si>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</si>
  <si>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</si>
  <si>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</si>
  <si>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</si>
  <si>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</si>
  <si>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</si>
  <si>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</si>
  <si>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</si>
  <si>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</si>
  <si>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</si>
  <si>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</si>
  <si>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</si>
  <si>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</si>
  <si>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</si>
  <si>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</si>
  <si>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</si>
  <si>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</si>
  <si>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</si>
  <si>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</si>
  <si>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</si>
  <si>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</si>
  <si>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</si>
  <si>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</si>
  <si>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</si>
  <si>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</si>
  <si>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</si>
  <si>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</si>
  <si>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</si>
  <si>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</si>
  <si>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</si>
  <si>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</si>
  <si>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</si>
  <si>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</si>
  <si>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</si>
  <si>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</si>
  <si>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</si>
  <si>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</si>
  <si>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</si>
  <si>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</si>
  <si>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</si>
  <si>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</si>
  <si>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</si>
  <si>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</si>
  <si>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</si>
  <si>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</si>
  <si>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</si>
  <si>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</si>
  <si>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</si>
  <si>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</si>
  <si>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</si>
  <si>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</si>
  <si>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</si>
  <si>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</si>
  <si>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</si>
  <si>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</si>
  <si>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</si>
  <si>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</si>
  <si>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</si>
  <si>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</si>
  <si>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</si>
  <si>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</si>
  <si>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</si>
  <si>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</si>
  <si>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</si>
  <si>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</si>
  <si>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</si>
  <si>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</si>
  <si>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</si>
  <si>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</si>
  <si>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</si>
  <si>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</si>
  <si>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</si>
  <si>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</si>
  <si>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</si>
  <si>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</si>
  <si>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</si>
  <si>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</si>
  <si>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</si>
  <si>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</si>
  <si>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</si>
  <si>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</si>
  <si>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</si>
  <si>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</si>
  <si>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</si>
  <si>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</si>
  <si>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</si>
  <si>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</si>
  <si>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</si>
  <si>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</si>
  <si>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</si>
  <si>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</si>
  <si>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</si>
  <si>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</si>
  <si>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</si>
  <si>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</si>
  <si>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</si>
  <si>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</si>
  <si>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</si>
  <si>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</si>
  <si>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</si>
  <si>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</si>
  <si>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</si>
  <si>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</si>
  <si>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</si>
  <si>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</si>
  <si>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</si>
  <si>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</si>
  <si>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</si>
  <si>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</si>
  <si>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</si>
  <si>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</si>
  <si>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</si>
  <si>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</si>
  <si>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</si>
  <si>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</si>
  <si>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</si>
  <si>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</si>
  <si>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</si>
  <si>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</si>
  <si>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</si>
  <si>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</si>
  <si>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</si>
  <si>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</si>
  <si>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</si>
  <si>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</si>
  <si>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</si>
  <si>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</si>
  <si>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</si>
  <si>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</si>
  <si>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</si>
  <si>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</si>
  <si>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</si>
  <si>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</si>
  <si>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</si>
  <si>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</si>
  <si>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</si>
  <si>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</si>
  <si>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</si>
  <si>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</si>
  <si>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</si>
  <si>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</si>
  <si>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</si>
  <si>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</si>
  <si>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</si>
  <si>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</si>
  <si>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</si>
  <si>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</si>
  <si>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</si>
  <si>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</si>
  <si>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</si>
  <si>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</si>
  <si>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</si>
  <si>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</si>
  <si>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</si>
  <si>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</si>
  <si>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</si>
  <si>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</si>
  <si>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</si>
  <si>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</si>
  <si>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</si>
  <si>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</si>
  <si>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</si>
  <si>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</si>
  <si>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</si>
  <si>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</si>
  <si>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</si>
  <si>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</si>
  <si>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</si>
  <si>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</si>
  <si>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</si>
  <si>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</si>
  <si>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</si>
  <si>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</si>
  <si>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</si>
  <si>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</si>
  <si>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</si>
  <si>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</si>
  <si>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</si>
  <si>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</si>
  <si>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</si>
  <si>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</si>
  <si>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</si>
  <si>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</si>
  <si>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</si>
  <si>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</si>
  <si>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</si>
  <si>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</si>
  <si>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</si>
  <si>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</si>
  <si>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</si>
  <si>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</si>
  <si>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</si>
  <si>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</si>
  <si>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</si>
  <si>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</si>
  <si>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</si>
  <si>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</si>
  <si>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</si>
  <si>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</si>
  <si>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</si>
  <si>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</si>
  <si>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</si>
  <si>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</si>
  <si>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</si>
  <si>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</si>
  <si>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</si>
  <si>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</si>
  <si>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</si>
  <si>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</si>
  <si>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</si>
  <si>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</si>
  <si>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</si>
  <si>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</si>
  <si>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</si>
  <si>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</si>
  <si>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</si>
  <si>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</si>
  <si>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</si>
  <si>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</si>
  <si>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</si>
  <si>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</si>
  <si>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</si>
  <si>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</si>
  <si>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</si>
  <si>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</si>
  <si>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</si>
  <si>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</si>
  <si>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</si>
  <si>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</si>
  <si>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</si>
  <si>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</si>
  <si>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</si>
  <si>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</si>
  <si>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</si>
  <si>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</si>
  <si>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</si>
  <si>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</si>
  <si>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</si>
  <si>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</si>
  <si>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</si>
  <si>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</si>
  <si>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</si>
  <si>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</si>
  <si>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</si>
  <si>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</si>
  <si>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</si>
  <si>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</si>
  <si>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</si>
  <si>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</si>
  <si>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</si>
  <si>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</si>
  <si>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</si>
  <si>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</si>
  <si>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</si>
  <si>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</si>
  <si>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</si>
  <si>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</si>
  <si>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</si>
  <si>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</si>
  <si>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</si>
  <si>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</si>
  <si>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</si>
  <si>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</si>
  <si>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</si>
  <si>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</si>
  <si>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</si>
  <si>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</si>
  <si>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</si>
  <si>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</si>
  <si>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</si>
  <si>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</si>
  <si>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</si>
  <si>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</si>
  <si>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</si>
  <si>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</si>
  <si>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</si>
  <si>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</si>
  <si>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</si>
  <si>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</si>
  <si>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</si>
  <si>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</si>
  <si>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</si>
  <si>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</si>
  <si>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</si>
  <si>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</si>
  <si>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</si>
  <si>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</si>
  <si>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</si>
  <si>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</si>
  <si>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</si>
  <si>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</si>
  <si>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</si>
  <si>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</si>
  <si>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</si>
  <si>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</si>
  <si>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</si>
  <si>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</si>
  <si>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</si>
  <si>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</si>
  <si>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</si>
  <si>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</si>
  <si>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</si>
  <si>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</si>
  <si>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</si>
  <si>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</si>
  <si>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</si>
  <si>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</si>
  <si>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</si>
  <si>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</si>
  <si>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</si>
  <si>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</si>
  <si>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</si>
  <si>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</si>
  <si>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</si>
  <si>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</si>
  <si>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</si>
  <si>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</si>
  <si>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</si>
  <si>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</si>
  <si>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</si>
  <si>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</si>
  <si>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</si>
  <si>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</si>
  <si>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</si>
  <si>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</si>
  <si>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</si>
  <si>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</si>
  <si>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</si>
  <si>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</si>
  <si>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</si>
  <si>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</si>
  <si>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</si>
  <si>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</si>
  <si>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</si>
  <si>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</si>
  <si>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</si>
  <si>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</si>
  <si>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</si>
  <si>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</si>
  <si>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</si>
  <si>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</si>
  <si>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</si>
  <si>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</si>
  <si>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</si>
  <si>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</si>
  <si>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</si>
  <si>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</si>
  <si>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</si>
  <si>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</si>
  <si>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</si>
  <si>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</si>
  <si>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</si>
  <si>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</si>
  <si>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</si>
  <si>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</si>
  <si>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</si>
  <si>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</si>
  <si>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</si>
  <si>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</si>
  <si>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</si>
  <si>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</si>
  <si>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</si>
  <si>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</si>
  <si>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</si>
  <si>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</si>
  <si>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</si>
  <si>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</si>
  <si>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</si>
  <si>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</si>
  <si>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</si>
  <si>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</si>
  <si>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</si>
  <si>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</si>
  <si>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</si>
  <si>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</si>
  <si>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</si>
  <si>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</si>
  <si>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</si>
  <si>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</si>
  <si>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</si>
  <si>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</si>
  <si>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</si>
  <si>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</si>
  <si>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</si>
  <si>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</si>
  <si>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</si>
  <si>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</si>
  <si>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</si>
  <si>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</si>
  <si>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</si>
  <si>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</si>
  <si>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</si>
  <si>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</si>
  <si>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</si>
  <si>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</si>
  <si>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</si>
  <si>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</si>
  <si>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</si>
  <si>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</si>
  <si>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</si>
  <si>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</si>
  <si>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</si>
  <si>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</si>
  <si>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</si>
  <si>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</si>
  <si>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</si>
  <si>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</si>
  <si>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</si>
  <si>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</si>
  <si>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</si>
  <si>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</si>
  <si>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</si>
  <si>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</si>
  <si>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</si>
  <si>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</si>
  <si>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</si>
  <si>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</si>
  <si>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</si>
  <si>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</si>
  <si>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</si>
  <si>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</si>
  <si>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</si>
  <si>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</si>
  <si>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</si>
  <si>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</si>
  <si>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</si>
  <si>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</si>
  <si>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</si>
  <si>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</si>
  <si>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</si>
  <si>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</si>
  <si>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</si>
  <si>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</si>
  <si>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</si>
  <si>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</si>
  <si>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</si>
  <si>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</si>
  <si>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</si>
  <si>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</si>
  <si>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</si>
  <si>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</si>
  <si>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</si>
  <si>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</si>
  <si>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</si>
  <si>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</si>
  <si>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</si>
  <si>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</si>
  <si>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</si>
  <si>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</si>
  <si>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</si>
  <si>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</si>
  <si>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</si>
  <si>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</si>
  <si>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</si>
  <si>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</si>
  <si>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</si>
  <si>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</si>
  <si>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</si>
  <si>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</si>
  <si>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</si>
  <si>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</si>
  <si>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</si>
  <si>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</si>
  <si>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</si>
  <si>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</si>
  <si>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</si>
  <si>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</si>
  <si>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</si>
  <si>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</si>
  <si>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</si>
  <si>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</si>
  <si>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</si>
  <si>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</si>
  <si>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</si>
  <si>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</si>
  <si>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</si>
  <si>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</si>
  <si>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</si>
  <si>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</si>
  <si>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</si>
  <si>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</si>
  <si>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</si>
  <si>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</si>
  <si>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</si>
  <si>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</si>
  <si>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</si>
  <si>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</si>
  <si>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</si>
  <si>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</si>
  <si>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</si>
  <si>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</si>
  <si>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</si>
  <si>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</si>
  <si>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</si>
  <si>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</si>
  <si>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</si>
  <si>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</si>
  <si>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</si>
  <si>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</si>
  <si>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</si>
  <si>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</si>
  <si>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</si>
  <si>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</si>
  <si>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</si>
  <si>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</si>
  <si>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</si>
  <si>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</si>
  <si>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</si>
  <si>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</si>
  <si>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</si>
  <si>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</si>
  <si>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</si>
  <si>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</si>
  <si>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</si>
  <si>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</si>
  <si>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</si>
  <si>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</si>
  <si>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</si>
  <si>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</si>
  <si>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</si>
  <si>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</si>
  <si>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</si>
  <si>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</si>
  <si>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</si>
  <si>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</si>
  <si>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</si>
  <si>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</si>
  <si>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</si>
  <si>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</si>
  <si>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</si>
  <si>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</si>
  <si>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</si>
  <si>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</si>
  <si>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</si>
  <si>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</si>
  <si>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</si>
  <si>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</si>
  <si>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</si>
  <si>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</si>
  <si>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</si>
  <si>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</si>
  <si>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</si>
  <si>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</si>
  <si>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</si>
  <si>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</si>
  <si>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</si>
  <si>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</si>
  <si>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</si>
  <si>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</si>
  <si>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</si>
  <si>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</si>
  <si>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</si>
  <si>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</si>
  <si>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</si>
  <si>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</si>
  <si>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</si>
  <si>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</si>
  <si>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</si>
  <si>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</si>
  <si>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</si>
  <si>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</si>
  <si>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</si>
  <si>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</si>
  <si>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</si>
  <si>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</si>
  <si>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</si>
  <si>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</si>
  <si>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</si>
  <si>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</si>
  <si>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</si>
  <si>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</si>
  <si>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</si>
  <si>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</si>
  <si>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</si>
  <si>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</si>
  <si>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</si>
  <si>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</si>
  <si>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</si>
  <si>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</si>
  <si>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</si>
  <si>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</si>
  <si>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</si>
  <si>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</si>
  <si>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</si>
  <si>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</si>
  <si>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</si>
  <si>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</si>
  <si>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</si>
  <si>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</si>
  <si>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</si>
  <si>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</si>
  <si>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</si>
  <si>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</si>
  <si>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</si>
  <si>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</si>
  <si>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</si>
  <si>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</si>
  <si>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</si>
  <si>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</si>
  <si>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</si>
  <si>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</si>
  <si>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</si>
  <si>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</si>
  <si>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</si>
  <si>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</si>
  <si>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</si>
  <si>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</si>
  <si>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</si>
  <si>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</si>
  <si>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</si>
  <si>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</si>
  <si>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</si>
  <si>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</si>
  <si>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</si>
  <si>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</si>
  <si>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</si>
  <si>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</si>
  <si>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</si>
  <si>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</si>
  <si>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</si>
  <si>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</si>
  <si>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</si>
  <si>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</si>
  <si>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</si>
  <si>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</si>
  <si>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</si>
  <si>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</si>
  <si>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</si>
  <si>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</si>
  <si>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</si>
  <si>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</si>
  <si>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</si>
  <si>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</si>
  <si>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</si>
  <si>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</si>
  <si>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</si>
  <si>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</si>
  <si>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</si>
  <si>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</si>
  <si>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</si>
  <si>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</si>
  <si>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</si>
  <si>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</si>
  <si>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</si>
  <si>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</si>
  <si>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</si>
  <si>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</si>
  <si>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</si>
  <si>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</si>
  <si>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</si>
  <si>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</si>
  <si>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</si>
  <si>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</si>
  <si>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</si>
  <si>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</si>
  <si>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</si>
  <si>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</si>
  <si>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</si>
  <si>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</si>
  <si>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</si>
  <si>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</si>
  <si>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</si>
  <si>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</si>
  <si>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</si>
  <si>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</si>
  <si>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</si>
  <si>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</si>
  <si>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</si>
  <si>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</si>
  <si>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</si>
  <si>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</si>
  <si>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</si>
  <si>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</si>
  <si>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</si>
  <si>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</si>
  <si>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</si>
  <si>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</si>
  <si>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</si>
  <si>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</si>
  <si>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</si>
  <si>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</si>
  <si>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</si>
  <si>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</si>
  <si>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</si>
  <si>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</si>
  <si>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</si>
  <si>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</si>
  <si>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</si>
  <si>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</si>
  <si>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</si>
  <si>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</si>
  <si>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</si>
  <si>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</si>
  <si>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</si>
  <si>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</si>
  <si>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</si>
  <si>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</si>
  <si>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</si>
  <si>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</si>
  <si>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</si>
  <si>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</si>
  <si>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</si>
  <si>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</si>
  <si>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</si>
  <si>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</si>
  <si>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</si>
  <si>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</si>
  <si>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</si>
  <si>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</si>
  <si>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</si>
  <si>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</si>
  <si>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</si>
  <si>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</si>
  <si>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</si>
  <si>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</si>
  <si>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</si>
  <si>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</si>
  <si>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</si>
  <si>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</si>
  <si>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</si>
  <si>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</si>
  <si>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</si>
  <si>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</si>
  <si>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</si>
  <si>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</si>
  <si>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</si>
  <si>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</si>
  <si>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</si>
  <si>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</si>
  <si>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</si>
  <si>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</si>
  <si>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</si>
  <si>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</si>
  <si>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</si>
  <si>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</si>
  <si>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</si>
  <si>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</si>
  <si>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</si>
  <si>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</si>
  <si>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</si>
  <si>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</si>
  <si>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</si>
  <si>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</si>
  <si>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</si>
  <si>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</si>
  <si>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</si>
  <si>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</si>
  <si>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</si>
  <si>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</si>
  <si>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</si>
  <si>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</si>
  <si>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</si>
  <si>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</si>
  <si>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</si>
  <si>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</si>
  <si>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</si>
  <si>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</si>
  <si>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</si>
  <si>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</si>
  <si>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</si>
  <si>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</si>
  <si>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</si>
  <si>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</si>
  <si>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</si>
  <si>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</si>
  <si>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</si>
  <si>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</si>
  <si>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</si>
  <si>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</si>
  <si>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</si>
  <si>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</si>
  <si>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</si>
  <si>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</si>
  <si>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</si>
  <si>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</si>
  <si>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</si>
  <si>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</si>
  <si>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</si>
  <si>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</si>
  <si>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</si>
  <si>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</si>
  <si>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</si>
  <si>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</si>
  <si>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</si>
  <si>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</si>
  <si>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</si>
  <si>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</si>
  <si>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</si>
  <si>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</si>
  <si>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</si>
  <si>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</si>
  <si>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</si>
  <si>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</si>
  <si>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</si>
  <si>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</si>
  <si>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</si>
  <si>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</si>
  <si>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</si>
  <si>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</si>
  <si>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</si>
  <si>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</si>
  <si>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</si>
  <si>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</si>
  <si>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</si>
  <si>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</si>
  <si>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</si>
  <si>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</si>
  <si>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</si>
  <si>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</si>
  <si>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</si>
  <si>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</si>
  <si>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</si>
  <si>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</si>
  <si>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</si>
  <si>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</si>
  <si>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</si>
  <si>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</si>
  <si>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</si>
  <si>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</si>
  <si>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</si>
  <si>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</si>
  <si>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</si>
  <si>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</si>
  <si>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</si>
  <si>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</si>
  <si>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</si>
  <si>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</si>
  <si>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</si>
  <si>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</si>
  <si>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</si>
  <si>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</si>
  <si>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</si>
  <si>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</si>
  <si>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</si>
  <si>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</si>
  <si>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</si>
  <si>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</si>
  <si>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</si>
  <si>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</si>
  <si>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</si>
  <si>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</si>
  <si>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</si>
  <si>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</si>
  <si>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</si>
  <si>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</si>
  <si>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</si>
  <si>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</si>
  <si>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</si>
  <si>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</si>
  <si>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</si>
  <si>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</si>
  <si>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</si>
  <si>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</si>
  <si>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</si>
  <si>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</si>
  <si>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</si>
  <si>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</si>
  <si>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</si>
  <si>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</si>
  <si>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</si>
  <si>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</si>
  <si>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</si>
  <si>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</si>
  <si>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</si>
  <si>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</si>
  <si>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</si>
  <si>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</si>
  <si>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</si>
  <si>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</si>
  <si>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</si>
  <si>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</si>
  <si>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</si>
  <si>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</si>
  <si>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</si>
  <si>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</si>
  <si>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</si>
  <si>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</si>
  <si>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</si>
  <si>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</si>
  <si>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</si>
  <si>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</si>
  <si>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</si>
  <si>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</si>
  <si>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</si>
  <si>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</si>
  <si>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</si>
  <si>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</si>
  <si>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</si>
  <si>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</si>
  <si>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</si>
  <si>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</si>
  <si>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</si>
  <si>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</si>
  <si>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</si>
  <si>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</si>
  <si>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</si>
  <si>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</si>
  <si>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</si>
  <si>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</si>
  <si>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</si>
  <si>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</si>
  <si>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</si>
  <si>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</si>
  <si>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</si>
  <si>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</si>
  <si>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</si>
  <si>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</si>
  <si>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</si>
  <si>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</si>
  <si>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</si>
  <si>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</si>
  <si>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</si>
  <si>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</si>
  <si>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</si>
  <si>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</si>
  <si>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</si>
  <si>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</si>
  <si>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</si>
  <si>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</si>
  <si>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</si>
  <si>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</si>
  <si>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</si>
  <si>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</si>
  <si>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</si>
  <si>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</si>
  <si>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</si>
  <si>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</si>
  <si>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</si>
  <si>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</si>
  <si>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</si>
  <si>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</si>
  <si>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</si>
  <si>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</si>
  <si>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</si>
  <si>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</si>
  <si>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</si>
  <si>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</si>
  <si>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</si>
  <si>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</si>
  <si>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</si>
  <si>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</si>
  <si>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</si>
  <si>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</si>
  <si>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</si>
  <si>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</si>
  <si>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</si>
  <si>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</si>
  <si>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</si>
  <si>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</si>
  <si>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</si>
  <si>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</si>
  <si>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</si>
  <si>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</si>
  <si>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</si>
  <si>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</si>
  <si>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</si>
  <si>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</si>
  <si>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</si>
  <si>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</si>
  <si>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</si>
  <si>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</si>
  <si>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</si>
  <si>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</si>
  <si>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</si>
  <si>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</si>
  <si>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</si>
  <si>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</si>
  <si>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</si>
  <si>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</si>
  <si>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</si>
  <si>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</si>
  <si>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</si>
  <si>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</si>
  <si>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</si>
  <si>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</si>
  <si>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</si>
  <si>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</si>
  <si>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</si>
  <si>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</si>
  <si>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</si>
  <si>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</si>
  <si>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</si>
  <si>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</si>
  <si>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</si>
  <si>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</si>
  <si>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</si>
  <si>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</si>
  <si>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</si>
  <si>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</si>
  <si>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</si>
  <si>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</si>
  <si>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</si>
  <si>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</si>
  <si>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</si>
  <si>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</si>
  <si>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</si>
  <si>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</si>
  <si>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</si>
  <si>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</si>
  <si>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</si>
  <si>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</si>
  <si>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</si>
  <si>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</si>
  <si>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</si>
  <si>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</si>
  <si>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</si>
  <si>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</si>
  <si>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</si>
  <si>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</si>
  <si>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</si>
  <si>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</si>
  <si>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</si>
  <si>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</si>
  <si>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</si>
  <si>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</si>
  <si>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</si>
  <si>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</si>
  <si>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</si>
  <si>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</si>
  <si>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</si>
  <si>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</si>
  <si>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</si>
  <si>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</si>
  <si>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</si>
  <si>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</si>
  <si>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</si>
  <si>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</si>
  <si>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</si>
  <si>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</si>
  <si>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</si>
  <si>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</si>
  <si>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</si>
  <si>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</si>
  <si>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</si>
  <si>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</si>
  <si>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</si>
  <si>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</si>
  <si>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</si>
  <si>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</si>
  <si>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</si>
  <si>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</si>
  <si>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</si>
  <si>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</si>
  <si>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</si>
  <si>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</si>
  <si>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</si>
  <si>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</si>
  <si>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</si>
  <si>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</si>
  <si>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</si>
  <si>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</si>
  <si>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</si>
  <si>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</si>
  <si>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</si>
  <si>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</si>
  <si>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</si>
  <si>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</si>
  <si>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</si>
  <si>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</si>
  <si>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</si>
  <si>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</si>
  <si>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</si>
  <si>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</si>
  <si>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</si>
  <si>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</si>
  <si>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</si>
  <si>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</si>
  <si>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</si>
  <si>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</si>
  <si>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</si>
  <si>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</si>
  <si>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</si>
  <si>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</si>
  <si>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</si>
  <si>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</si>
  <si>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</si>
  <si>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</si>
  <si>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</si>
  <si>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</si>
  <si>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</si>
  <si>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</si>
  <si>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</si>
  <si>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</si>
  <si>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</si>
  <si>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</si>
  <si>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</si>
  <si>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</si>
  <si>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</si>
  <si>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</si>
  <si>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</si>
  <si>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</si>
  <si>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</si>
  <si>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</si>
  <si>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</si>
  <si>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</si>
  <si>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</si>
  <si>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</si>
  <si>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</si>
  <si>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</si>
  <si>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</si>
  <si>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</si>
  <si>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</si>
  <si>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</si>
  <si>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</si>
  <si>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</si>
  <si>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</si>
  <si>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</si>
  <si>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</si>
  <si>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</si>
  <si>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</si>
  <si>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</si>
  <si>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</si>
  <si>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</si>
  <si>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</si>
  <si>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</si>
  <si>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</si>
  <si>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</si>
  <si>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</si>
  <si>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</si>
  <si>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</si>
  <si>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</si>
  <si>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</si>
  <si>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</si>
  <si>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</si>
  <si>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</si>
  <si>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</si>
  <si>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</si>
  <si>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</si>
  <si>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</si>
  <si>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</si>
  <si>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</si>
  <si>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</si>
  <si>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</si>
  <si>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</si>
  <si>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</si>
  <si>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</si>
  <si>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</si>
  <si>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</si>
  <si>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</si>
  <si>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</si>
  <si>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</si>
  <si>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</si>
  <si>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</si>
  <si>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</si>
  <si>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</si>
  <si>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</si>
  <si>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</si>
  <si>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</si>
  <si>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</si>
  <si>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</si>
  <si>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</si>
  <si>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</si>
  <si>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</si>
  <si>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</si>
  <si>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</si>
  <si>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</si>
  <si>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</si>
  <si>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</si>
  <si>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</si>
  <si>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</si>
  <si>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</si>
  <si>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</si>
  <si>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</si>
  <si>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</si>
  <si>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</si>
  <si>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</si>
  <si>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</si>
  <si>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</si>
  <si>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</si>
  <si>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</si>
  <si>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</si>
  <si>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</si>
  <si>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</si>
  <si>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</si>
  <si>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</si>
  <si>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</si>
  <si>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</si>
  <si>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</si>
  <si>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</si>
  <si>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</si>
  <si>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</si>
  <si>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</si>
  <si>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</si>
  <si>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</si>
  <si>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</si>
  <si>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</si>
  <si>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</si>
  <si>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</si>
  <si>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</si>
  <si>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</si>
  <si>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</si>
  <si>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</si>
  <si>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</si>
  <si>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</si>
  <si>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</si>
  <si>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</si>
  <si>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</si>
  <si>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</si>
  <si>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</si>
  <si>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</si>
  <si>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</si>
  <si>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</si>
  <si>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</si>
  <si>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</si>
  <si>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</si>
  <si>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</si>
  <si>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</si>
  <si>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</si>
  <si>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</si>
  <si>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</si>
  <si>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</si>
  <si>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</si>
  <si>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</si>
  <si>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</si>
  <si>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</si>
  <si>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</si>
  <si>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</si>
  <si>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</si>
  <si>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</si>
  <si>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</si>
  <si>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</si>
  <si>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</si>
  <si>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</si>
  <si>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</si>
  <si>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</si>
  <si>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</si>
  <si>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</si>
  <si>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</si>
  <si>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</si>
  <si>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</si>
  <si>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</si>
  <si>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</si>
  <si>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</si>
  <si>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</si>
  <si>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</si>
  <si>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</si>
  <si>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</si>
  <si>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</si>
  <si>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</si>
  <si>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</si>
  <si>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</si>
  <si>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</si>
  <si>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</si>
  <si>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</si>
  <si>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</si>
  <si>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</si>
  <si>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</si>
  <si>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</si>
  <si>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</si>
  <si>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</si>
  <si>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</si>
  <si>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</si>
  <si>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</si>
  <si>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</si>
  <si>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</si>
  <si>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</si>
  <si>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</si>
  <si>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</si>
  <si>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</si>
  <si>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</si>
  <si>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</si>
  <si>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</si>
  <si>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</si>
  <si>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</si>
  <si>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</si>
  <si>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</si>
  <si>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</si>
  <si>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</si>
  <si>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</si>
  <si>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</si>
  <si>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</si>
  <si>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</si>
  <si>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</si>
  <si>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</si>
  <si>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</si>
  <si>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</si>
  <si>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</si>
  <si>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</si>
  <si>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</si>
  <si>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</si>
  <si>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</si>
  <si>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</si>
  <si>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</si>
  <si>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</si>
  <si>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</si>
  <si>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</si>
  <si>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</si>
  <si>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</si>
  <si>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</si>
  <si>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</si>
  <si>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</si>
  <si>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</si>
  <si>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</si>
  <si>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</si>
  <si>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</si>
  <si>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</si>
  <si>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</si>
  <si>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</si>
  <si>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</si>
  <si>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</si>
  <si>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</si>
  <si>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</si>
  <si>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</si>
  <si>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</si>
  <si>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</si>
  <si>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</si>
  <si>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</si>
  <si>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</si>
  <si>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</si>
  <si>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</si>
  <si>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</si>
  <si>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</si>
  <si>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</si>
  <si>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</si>
  <si>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</si>
  <si>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</si>
  <si>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</si>
  <si>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</si>
  <si>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</si>
  <si>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</si>
  <si>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</si>
  <si>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</si>
  <si>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</si>
  <si>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</si>
  <si>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</si>
  <si>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</si>
  <si>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</si>
  <si>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</si>
  <si>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</si>
  <si>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</si>
  <si>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</si>
  <si>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</si>
  <si>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</si>
  <si>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</si>
  <si>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</si>
  <si>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</si>
  <si>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</si>
  <si>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</si>
  <si>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</si>
  <si>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</si>
  <si>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</si>
  <si>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</si>
  <si>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</si>
  <si>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</si>
  <si>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</si>
  <si>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</si>
  <si>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</si>
  <si>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</si>
  <si>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</si>
  <si>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</si>
  <si>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</si>
  <si>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</si>
  <si>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</si>
  <si>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</si>
  <si>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</si>
  <si>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</si>
  <si>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</si>
  <si>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</si>
  <si>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</si>
  <si>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</si>
  <si>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</si>
  <si>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</si>
  <si>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</si>
  <si>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</si>
  <si>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</si>
  <si>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</si>
  <si>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</si>
  <si>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</si>
  <si>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</si>
  <si>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</si>
  <si>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</si>
  <si>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</si>
  <si>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</si>
  <si>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</si>
  <si>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</si>
  <si>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</si>
  <si>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</si>
  <si>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</si>
  <si>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</si>
  <si>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</si>
  <si>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</si>
  <si>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</si>
  <si>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</si>
  <si>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</si>
  <si>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</si>
  <si>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</si>
  <si>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</si>
  <si>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</si>
  <si>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</si>
  <si>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</si>
  <si>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</si>
  <si>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</si>
  <si>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</si>
  <si>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</si>
  <si>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</si>
  <si>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</si>
  <si>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</si>
  <si>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</si>
  <si>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</si>
  <si>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</si>
  <si>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</si>
  <si>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</si>
  <si>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</si>
  <si>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</si>
  <si>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</si>
  <si>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</si>
  <si>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</si>
  <si>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</si>
  <si>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</si>
  <si>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</si>
  <si>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</si>
  <si>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</si>
  <si>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</si>
  <si>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</si>
  <si>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</si>
  <si>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</si>
  <si>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</si>
  <si>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</si>
  <si>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</si>
  <si>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</si>
  <si>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</si>
  <si>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</si>
  <si>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</si>
  <si>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</si>
  <si>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</si>
  <si>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</si>
  <si>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</si>
  <si>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</si>
  <si>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</si>
  <si>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</si>
  <si>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</si>
  <si>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</si>
  <si>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</si>
  <si>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</si>
  <si>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</si>
  <si>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</si>
  <si>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</si>
  <si>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</si>
  <si>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</si>
  <si>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</si>
  <si>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</si>
  <si>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</si>
  <si>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</si>
  <si>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</si>
  <si>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</si>
  <si>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</si>
  <si>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</si>
  <si>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</si>
  <si>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</si>
  <si>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</si>
  <si>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</si>
  <si>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</si>
  <si>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</si>
  <si>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</si>
  <si>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</si>
  <si>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</si>
  <si>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</si>
  <si>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</si>
  <si>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</si>
  <si>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</si>
  <si>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</si>
  <si>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</si>
  <si>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</si>
  <si>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</si>
  <si>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</si>
  <si>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</si>
  <si>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</si>
  <si>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</si>
  <si>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</si>
  <si>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</si>
  <si>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</si>
  <si>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</si>
  <si>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</si>
  <si>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</si>
  <si>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</si>
  <si>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</si>
  <si>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</si>
  <si>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</si>
  <si>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</si>
  <si>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</si>
  <si>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</si>
  <si>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</si>
  <si>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</si>
  <si>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</si>
  <si>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</si>
  <si>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</si>
  <si>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</si>
  <si>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</si>
  <si>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</si>
  <si>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</si>
  <si>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</si>
  <si>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</si>
  <si>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</si>
  <si>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</si>
  <si>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</si>
  <si>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</si>
  <si>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</si>
  <si>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</si>
  <si>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</si>
  <si>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</si>
  <si>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</si>
  <si>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</si>
  <si>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</si>
  <si>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</si>
  <si>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</si>
  <si>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</si>
  <si>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</si>
  <si>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</si>
  <si>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</si>
  <si>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</si>
  <si>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</si>
  <si>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</si>
  <si>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</si>
  <si>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</si>
  <si>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</si>
  <si>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</si>
  <si>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</si>
  <si>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</si>
  <si>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</si>
  <si>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</si>
  <si>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</si>
  <si>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</si>
  <si>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</si>
  <si>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</si>
  <si>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</si>
  <si>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</si>
  <si>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</si>
  <si>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</si>
  <si>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</si>
  <si>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</si>
  <si>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</si>
  <si>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</si>
  <si>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</si>
  <si>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</si>
  <si>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</si>
  <si>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</si>
  <si>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</si>
  <si>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</si>
  <si>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</si>
  <si>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</si>
  <si>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</si>
  <si>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</si>
  <si>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</si>
  <si>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</si>
  <si>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</si>
  <si>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</si>
  <si>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</si>
  <si>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</si>
  <si>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</si>
  <si>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</si>
  <si>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</si>
  <si>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</si>
  <si>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</si>
  <si>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</si>
  <si>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</si>
  <si>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</si>
  <si>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</si>
  <si>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</si>
  <si>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</si>
  <si>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</si>
  <si>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</si>
  <si>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</si>
  <si>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</si>
  <si>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</si>
  <si>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</si>
  <si>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</si>
  <si>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</si>
  <si>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</si>
  <si>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</si>
  <si>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</si>
  <si>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</si>
  <si>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</si>
  <si>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</si>
  <si>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</si>
  <si>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</si>
  <si>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</si>
  <si>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</si>
  <si>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</si>
  <si>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</si>
  <si>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</si>
  <si>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</si>
  <si>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</si>
  <si>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</si>
  <si>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</si>
  <si>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</si>
  <si>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</si>
  <si>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</si>
  <si>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</si>
  <si>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</si>
  <si>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</si>
  <si>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</si>
  <si>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</si>
  <si>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</si>
  <si>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</si>
  <si>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</si>
  <si>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</si>
  <si>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</si>
  <si>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</si>
  <si>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</si>
  <si>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</si>
  <si>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</si>
  <si>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</si>
  <si>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</si>
  <si>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</si>
  <si>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</si>
  <si>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</si>
  <si>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</si>
  <si>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</si>
  <si>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</si>
  <si>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</si>
  <si>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</si>
  <si>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</si>
  <si>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</si>
  <si>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</si>
  <si>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</si>
  <si>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</si>
  <si>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</si>
  <si>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</si>
  <si>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</si>
  <si>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</si>
  <si>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</si>
  <si>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</si>
  <si>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</si>
  <si>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</si>
  <si>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</si>
  <si>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</si>
  <si>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</si>
  <si>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</si>
  <si>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</si>
  <si>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</si>
  <si>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</si>
  <si>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</si>
  <si>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</si>
  <si>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</si>
  <si>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</si>
  <si>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</si>
  <si>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</si>
  <si>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</si>
  <si>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</si>
  <si>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</si>
  <si>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</si>
  <si>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</si>
  <si>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</si>
  <si>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</si>
  <si>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</si>
  <si>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</si>
  <si>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</si>
  <si>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</si>
  <si>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</si>
  <si>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</si>
  <si>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</si>
  <si>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</si>
  <si>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</si>
  <si>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</si>
  <si>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</si>
  <si>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</si>
  <si>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</si>
  <si>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</si>
  <si>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</si>
  <si>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</si>
  <si>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</si>
  <si>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</si>
  <si>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</si>
  <si>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</si>
  <si>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</si>
  <si>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</si>
  <si>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</si>
  <si>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</si>
  <si>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</si>
  <si>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</si>
  <si>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</si>
  <si>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</si>
  <si>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</si>
  <si>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</si>
  <si>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</si>
  <si>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</si>
  <si>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</si>
  <si>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</si>
  <si>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</si>
  <si>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</si>
  <si>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</si>
  <si>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</si>
  <si>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</si>
  <si>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</si>
  <si>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</si>
  <si>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</si>
  <si>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</si>
  <si>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</si>
  <si>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</si>
  <si>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</si>
  <si>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</si>
  <si>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</si>
  <si>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</si>
  <si>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</si>
  <si>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</si>
  <si>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</si>
  <si>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</si>
  <si>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</si>
  <si>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</si>
  <si>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</si>
  <si>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</si>
  <si>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</si>
  <si>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</si>
  <si>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</si>
  <si>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</si>
  <si>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</si>
  <si>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</si>
  <si>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</si>
  <si>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</si>
  <si>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</si>
  <si>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</si>
  <si>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</si>
  <si>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</si>
  <si>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</si>
  <si>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</si>
  <si>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</si>
  <si>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</si>
  <si>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</si>
  <si>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</si>
  <si>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</si>
  <si>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</si>
  <si>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</si>
  <si>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</si>
  <si>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</si>
  <si>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</si>
  <si>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</si>
  <si>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</si>
  <si>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</si>
  <si>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</si>
  <si>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</si>
  <si>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</si>
  <si>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</si>
  <si>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</si>
  <si>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</si>
  <si>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</si>
  <si>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</si>
  <si>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</si>
  <si>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</si>
  <si>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</si>
  <si>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</si>
  <si>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</si>
  <si>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</si>
  <si>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</si>
  <si>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</si>
  <si>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</si>
  <si>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</si>
  <si>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</si>
  <si>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</si>
  <si>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</si>
  <si>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</si>
  <si>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</si>
  <si>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</si>
  <si>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</si>
  <si>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</si>
  <si>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</si>
  <si>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</si>
  <si>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</si>
  <si>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</si>
  <si>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</si>
  <si>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</si>
  <si>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</si>
  <si>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</si>
  <si>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</si>
  <si>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</si>
  <si>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</si>
  <si>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</si>
  <si>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</si>
  <si>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</si>
  <si>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</si>
  <si>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</si>
  <si>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</si>
  <si>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</si>
  <si>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</si>
  <si>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</si>
  <si>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</si>
  <si>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</si>
  <si>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</si>
  <si>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</si>
  <si>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</si>
  <si>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</si>
  <si>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</si>
  <si>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</si>
  <si>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</si>
  <si>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</si>
  <si>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</si>
  <si>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</si>
  <si>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</si>
  <si>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</si>
  <si>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</si>
  <si>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</si>
  <si>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</si>
  <si>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</si>
  <si>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</si>
  <si>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</si>
  <si>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</si>
  <si>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</si>
  <si>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</si>
  <si>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</si>
  <si>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</si>
  <si>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</si>
  <si>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</si>
  <si>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</si>
  <si>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</si>
  <si>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</si>
  <si>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</si>
  <si>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</si>
  <si>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</si>
  <si>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</si>
  <si>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</si>
  <si>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</si>
  <si>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</si>
  <si>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</si>
  <si>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</si>
  <si>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</si>
  <si>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</si>
  <si>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</si>
  <si>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</si>
  <si>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</si>
  <si>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</si>
  <si>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</si>
  <si>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</si>
  <si>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</si>
  <si>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</si>
  <si>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</si>
  <si>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</si>
  <si>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</si>
  <si>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</si>
  <si>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</si>
  <si>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</si>
  <si>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</si>
  <si>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</si>
  <si>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</si>
  <si>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</si>
  <si>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</si>
  <si>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</si>
  <si>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</si>
  <si>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</si>
  <si>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</si>
  <si>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</si>
  <si>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</si>
  <si>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</si>
  <si>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</si>
  <si>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</si>
  <si>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</si>
  <si>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</si>
  <si>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</si>
  <si>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</si>
  <si>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</si>
  <si>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</si>
  <si>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</si>
  <si>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</si>
  <si>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</si>
  <si>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</si>
  <si>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</si>
  <si>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</si>
  <si>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</si>
  <si>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</si>
  <si>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</si>
  <si>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</si>
  <si>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</si>
  <si>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</si>
  <si>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</si>
  <si>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</si>
  <si>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</si>
  <si>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</si>
  <si>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</si>
  <si>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</si>
  <si>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</si>
  <si>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</si>
  <si>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</si>
  <si>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</si>
  <si>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</si>
  <si>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</si>
  <si>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</si>
  <si>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</si>
  <si>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</si>
  <si>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</si>
  <si>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</si>
  <si>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</si>
  <si>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</si>
  <si>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</si>
  <si>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</si>
  <si>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</si>
  <si>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</si>
  <si>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</si>
  <si>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</si>
  <si>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</si>
  <si>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</si>
  <si>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</si>
  <si>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</si>
  <si>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</si>
  <si>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</si>
  <si>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</si>
  <si>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</si>
  <si>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</si>
  <si>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</si>
  <si>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</si>
  <si>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</si>
  <si>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</si>
  <si>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</si>
  <si>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</si>
  <si>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</si>
  <si>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</si>
  <si>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</si>
  <si>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</si>
  <si>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</si>
  <si>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</si>
  <si>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</si>
  <si>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</si>
  <si>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</si>
  <si>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</si>
  <si>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</si>
  <si>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</si>
  <si>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</si>
  <si>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</si>
  <si>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</si>
  <si>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</si>
  <si>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</si>
  <si>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</si>
  <si>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</si>
  <si>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</si>
  <si>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</si>
  <si>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</si>
  <si>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</si>
  <si>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</si>
  <si>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</si>
  <si>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</si>
  <si>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</si>
  <si>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</si>
  <si>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</si>
  <si>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</si>
  <si>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</si>
  <si>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</si>
  <si>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</si>
  <si>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</si>
  <si>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</si>
  <si>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</si>
  <si>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</si>
  <si>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</si>
  <si>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</si>
  <si>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</si>
  <si>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</si>
  <si>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</si>
  <si>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</si>
  <si>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</si>
  <si>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</si>
  <si>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</si>
  <si>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</si>
  <si>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</si>
  <si>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</si>
  <si>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</si>
  <si>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</si>
  <si>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</si>
  <si>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</si>
  <si>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</si>
  <si>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</si>
  <si>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</si>
  <si>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</si>
  <si>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</si>
  <si>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</si>
  <si>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</si>
  <si>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</si>
  <si>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</si>
  <si>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</si>
  <si>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</si>
  <si>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</si>
  <si>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</si>
  <si>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</si>
  <si>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</si>
  <si>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</si>
  <si>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</si>
  <si>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</si>
  <si>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</si>
  <si>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</si>
  <si>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</si>
  <si>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</si>
  <si>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</si>
  <si>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</si>
  <si>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</si>
  <si>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</si>
  <si>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</si>
  <si>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</si>
  <si>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</si>
  <si>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</si>
  <si>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</si>
  <si>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</si>
  <si>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</si>
  <si>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</si>
  <si>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</si>
  <si>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</si>
  <si>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</si>
  <si>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</si>
  <si>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</si>
  <si>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</si>
  <si>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</si>
  <si>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</si>
  <si>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</si>
  <si>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</si>
  <si>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</si>
  <si>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</si>
  <si>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</si>
  <si>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</si>
  <si>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</si>
  <si>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</si>
  <si>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</si>
  <si>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</si>
  <si>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</si>
  <si>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</si>
  <si>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</si>
  <si>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</si>
  <si>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</si>
  <si>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</si>
  <si>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</si>
  <si>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</si>
  <si>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</si>
  <si>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</si>
  <si>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</si>
  <si>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</si>
  <si>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</si>
  <si>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</si>
  <si>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</si>
  <si>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</si>
  <si>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</si>
  <si>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</si>
  <si>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</si>
  <si>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</si>
  <si>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</si>
  <si>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</si>
  <si>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</si>
  <si>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</si>
  <si>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</si>
  <si>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</si>
  <si>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</si>
  <si>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</si>
  <si>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</si>
  <si>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</si>
  <si>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</si>
  <si>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</si>
  <si>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</si>
  <si>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</si>
  <si>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</si>
  <si>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</si>
  <si>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</si>
  <si>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</si>
  <si>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</si>
  <si>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</si>
  <si>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</si>
  <si>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</si>
  <si>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</si>
  <si>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</si>
  <si>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</si>
  <si>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</si>
  <si>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</si>
  <si>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</si>
  <si>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</si>
  <si>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</si>
  <si>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</si>
  <si>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</si>
  <si>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</si>
  <si>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</si>
  <si>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</si>
  <si>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</si>
  <si>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</si>
  <si>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</si>
  <si>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</si>
  <si>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</si>
  <si>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</si>
  <si>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</si>
  <si>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</si>
  <si>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</si>
  <si>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</si>
  <si>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</si>
  <si>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</si>
  <si>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</si>
  <si>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</si>
  <si>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</si>
  <si>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</si>
  <si>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</si>
  <si>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</si>
  <si>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</si>
  <si>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</si>
  <si>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</si>
  <si>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</si>
  <si>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</si>
  <si>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</si>
  <si>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</si>
  <si>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</si>
  <si>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</si>
  <si>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</si>
  <si>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</si>
  <si>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</si>
  <si>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</si>
  <si>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</si>
  <si>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</si>
  <si>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</si>
  <si>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</si>
  <si>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</si>
  <si>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</si>
  <si>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</si>
  <si>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</si>
  <si>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</si>
  <si>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</si>
  <si>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</si>
  <si>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</si>
  <si>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</si>
  <si>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</si>
  <si>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</si>
  <si>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</si>
  <si>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</si>
  <si>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</si>
  <si>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</si>
  <si>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</si>
  <si>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</si>
  <si>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</si>
  <si>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</si>
  <si>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</si>
  <si>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</si>
  <si>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</si>
  <si>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</si>
  <si>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</si>
  <si>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</si>
  <si>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</si>
  <si>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</si>
  <si>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</si>
  <si>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</si>
  <si>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</si>
  <si>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</si>
  <si>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</si>
  <si>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</si>
  <si>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</si>
  <si>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</si>
  <si>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</si>
  <si>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</si>
  <si>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</si>
  <si>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</si>
  <si>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</si>
  <si>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</si>
  <si>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</si>
  <si>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</si>
  <si>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</si>
  <si>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</si>
  <si>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</si>
  <si>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</si>
  <si>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</si>
  <si>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</si>
  <si>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</si>
  <si>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</si>
  <si>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</si>
  <si>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</si>
  <si>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</si>
  <si>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</si>
  <si>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</si>
  <si>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</si>
  <si>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</si>
  <si>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</si>
  <si>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</si>
  <si>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</si>
  <si>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</si>
  <si>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</si>
  <si>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</si>
  <si>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</si>
  <si>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</si>
  <si>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</si>
  <si>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</si>
  <si>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</si>
  <si>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</si>
  <si>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</si>
  <si>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</si>
  <si>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</si>
  <si>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</si>
  <si>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</si>
  <si>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</si>
  <si>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</si>
  <si>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</si>
  <si>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</si>
  <si>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</si>
  <si>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</si>
  <si>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</si>
  <si>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</si>
  <si>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</si>
  <si>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</si>
  <si>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</si>
  <si>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</si>
  <si>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</si>
  <si>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</si>
  <si>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</si>
  <si>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</si>
  <si>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</si>
  <si>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</si>
  <si>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</si>
  <si>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</si>
  <si>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</si>
  <si>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</si>
  <si>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</si>
  <si>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</si>
  <si>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</si>
  <si>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</si>
  <si>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</si>
  <si>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</si>
  <si>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</si>
  <si>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</si>
  <si>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</si>
  <si>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</si>
  <si>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</si>
  <si>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</si>
  <si>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</si>
  <si>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</si>
  <si>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</si>
  <si>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</si>
  <si>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</si>
  <si>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</si>
  <si>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</si>
  <si>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</si>
  <si>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</si>
  <si>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</si>
  <si>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</si>
  <si>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</si>
  <si>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</si>
  <si>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</si>
  <si>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</si>
  <si>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</si>
  <si>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</si>
  <si>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</si>
  <si>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</si>
  <si>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</si>
  <si>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</si>
  <si>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</si>
  <si>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</si>
  <si>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</si>
  <si>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</si>
  <si>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</si>
  <si>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</si>
  <si>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</si>
  <si>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</si>
  <si>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</si>
  <si>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</si>
  <si>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</si>
  <si>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</si>
  <si>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</si>
  <si>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</si>
  <si>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</si>
  <si>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</si>
  <si>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</si>
  <si>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</si>
  <si>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</si>
  <si>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</si>
  <si>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</si>
  <si>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</si>
  <si>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</si>
  <si>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</si>
  <si>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</si>
  <si>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</si>
  <si>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</si>
  <si>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</si>
  <si>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</si>
  <si>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</si>
  <si>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</si>
  <si>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</si>
  <si>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</si>
  <si>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</si>
  <si>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</si>
  <si>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</si>
  <si>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</si>
  <si>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</si>
  <si>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</si>
  <si>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</si>
  <si>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</si>
  <si>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</si>
  <si>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</si>
  <si>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</si>
  <si>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</si>
  <si>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</si>
  <si>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</si>
  <si>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</si>
  <si>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</si>
  <si>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</si>
  <si>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</si>
  <si>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</si>
  <si>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</si>
  <si>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</si>
  <si>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</si>
  <si>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</si>
  <si>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</si>
  <si>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</si>
  <si>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</si>
  <si>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</si>
  <si>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</si>
  <si>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</si>
  <si>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</si>
  <si>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</si>
  <si>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</si>
  <si>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</si>
  <si>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</si>
  <si>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</si>
  <si>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</si>
  <si>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</si>
  <si>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</si>
  <si>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</si>
  <si>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</si>
  <si>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</si>
  <si>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</si>
  <si>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</si>
  <si>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</si>
  <si>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</si>
  <si>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</si>
  <si>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</si>
  <si>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</si>
  <si>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</si>
  <si>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</si>
  <si>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</si>
  <si>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</si>
  <si>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</si>
  <si>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</si>
  <si>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</si>
  <si>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</si>
  <si>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</si>
  <si>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</si>
  <si>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</si>
  <si>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</si>
  <si>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</si>
  <si>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</si>
  <si>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</si>
  <si>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</si>
  <si>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</si>
  <si>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</si>
  <si>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</si>
  <si>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</si>
  <si>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</si>
  <si>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</si>
  <si>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</si>
  <si>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</si>
  <si>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</si>
  <si>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</si>
  <si>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</si>
  <si>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</si>
  <si>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</si>
  <si>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</si>
  <si>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</si>
  <si>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</si>
  <si>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</si>
  <si>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</si>
  <si>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</si>
  <si>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</si>
  <si>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</si>
  <si>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</si>
  <si>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</si>
  <si>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</si>
  <si>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</si>
  <si>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</si>
  <si>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</si>
  <si>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</si>
  <si>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</si>
  <si>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</si>
  <si>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</si>
  <si>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</si>
  <si>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</si>
  <si>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</si>
  <si>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</si>
  <si>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</si>
  <si>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</si>
  <si>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</si>
  <si>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</si>
  <si>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</si>
  <si>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</si>
  <si>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</si>
  <si>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</si>
  <si>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</si>
  <si>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</si>
  <si>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</si>
  <si>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</si>
  <si>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</si>
  <si>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</si>
  <si>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</si>
  <si>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</si>
  <si>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</si>
  <si>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</si>
  <si>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</si>
  <si>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</si>
  <si>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</si>
  <si>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</si>
  <si>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</si>
  <si>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</si>
  <si>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</si>
  <si>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</si>
  <si>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</si>
  <si>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</si>
  <si>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</si>
  <si>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</si>
  <si>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</si>
  <si>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</si>
  <si>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</si>
  <si>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</si>
  <si>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</si>
  <si>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</si>
  <si>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</si>
  <si>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</si>
  <si>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</si>
  <si>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</si>
  <si>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</si>
  <si>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</si>
  <si>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</si>
  <si>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</si>
  <si>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</si>
  <si>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</si>
  <si>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</si>
  <si>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</si>
  <si>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</si>
  <si>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</si>
  <si>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</si>
  <si>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</si>
  <si>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</si>
  <si>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</si>
  <si>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</si>
  <si>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</si>
  <si>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</si>
  <si>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</si>
  <si>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</si>
  <si>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</si>
  <si>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</si>
  <si>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</si>
  <si>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</si>
  <si>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</si>
  <si>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</si>
  <si>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</si>
  <si>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</si>
  <si>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</si>
  <si>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</si>
  <si>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</si>
  <si>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</si>
  <si>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</si>
  <si>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</si>
  <si>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</si>
  <si>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</si>
  <si>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</si>
  <si>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</si>
  <si>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</si>
  <si>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</si>
  <si>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</si>
  <si>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</si>
  <si>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</si>
  <si>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</si>
  <si>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</si>
  <si>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</si>
  <si>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</si>
  <si>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</si>
  <si>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</si>
  <si>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</si>
  <si>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</si>
  <si>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</si>
  <si>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</si>
  <si>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</si>
  <si>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</si>
  <si>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</si>
  <si>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</si>
  <si>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</si>
  <si>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</si>
  <si>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</si>
  <si>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</si>
  <si>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</si>
  <si>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</si>
  <si>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</si>
  <si>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</si>
  <si>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</si>
  <si>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</si>
  <si>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</si>
  <si>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</si>
  <si>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</si>
  <si>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</si>
  <si>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</si>
  <si>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</si>
  <si>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</si>
  <si>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</si>
  <si>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</si>
  <si>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</si>
  <si>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</si>
  <si>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</si>
  <si>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</si>
  <si>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</si>
  <si>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</si>
  <si>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</si>
  <si>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</si>
  <si>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</si>
  <si>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</si>
  <si>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</si>
  <si>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</si>
  <si>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</si>
  <si>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</si>
  <si>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</si>
  <si>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</si>
  <si>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</si>
  <si>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</si>
  <si>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</si>
  <si>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</si>
  <si>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</si>
  <si>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</si>
  <si>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</si>
  <si>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</si>
  <si>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</si>
  <si>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</si>
  <si>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</si>
  <si>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</si>
  <si>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</si>
  <si>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</si>
  <si>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</si>
  <si>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</si>
  <si>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</si>
  <si>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</si>
  <si>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</si>
  <si>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</si>
  <si>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</si>
  <si>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</si>
  <si>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</si>
  <si>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</si>
  <si>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</si>
  <si>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</si>
  <si>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</si>
  <si>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</si>
  <si>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</si>
  <si>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</si>
  <si>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</si>
  <si>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</si>
  <si>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</si>
  <si>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</si>
  <si>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</si>
  <si>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</si>
  <si>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</si>
  <si>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</si>
  <si>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</si>
  <si>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</si>
  <si>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</si>
  <si>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</si>
  <si>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</si>
  <si>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</si>
  <si>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</si>
  <si>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</si>
  <si>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</si>
  <si>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</si>
  <si>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</si>
  <si>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</si>
  <si>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</si>
  <si>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</si>
  <si>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</si>
  <si>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</si>
  <si>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</si>
  <si>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</si>
  <si>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</si>
  <si>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</si>
  <si>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</si>
  <si>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</si>
  <si>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</si>
  <si>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</si>
  <si>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</si>
  <si>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</si>
  <si>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</si>
  <si>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</si>
  <si>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</si>
  <si>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</si>
  <si>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</si>
  <si>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</si>
  <si>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</si>
  <si>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</si>
  <si>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</si>
  <si>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</si>
  <si>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</si>
  <si>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</si>
  <si>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</si>
  <si>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</si>
  <si>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</si>
  <si>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</si>
  <si>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</si>
  <si>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</si>
  <si>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</si>
  <si>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</si>
  <si>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</si>
  <si>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</si>
  <si>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</si>
  <si>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</si>
  <si>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</si>
  <si>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</si>
  <si>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</si>
  <si>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</si>
  <si>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</si>
  <si>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</si>
  <si>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</si>
  <si>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</si>
  <si>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</si>
  <si>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</si>
  <si>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</si>
  <si>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</si>
  <si>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</si>
  <si>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</si>
  <si>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</si>
  <si>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</si>
  <si>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</si>
  <si>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</si>
  <si>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</si>
  <si>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</si>
  <si>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</si>
  <si>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</si>
  <si>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</si>
  <si>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</si>
  <si>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</si>
  <si>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</si>
  <si>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</si>
  <si>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</si>
  <si>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</si>
  <si>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</si>
  <si>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</si>
  <si>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</si>
  <si>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</si>
  <si>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</si>
  <si>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</si>
  <si>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</si>
  <si>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</si>
  <si>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</si>
  <si>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</si>
  <si>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</si>
  <si>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</si>
  <si>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</si>
  <si>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</si>
  <si>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</si>
  <si>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</si>
  <si>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</si>
  <si>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</si>
  <si>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</si>
  <si>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</si>
  <si>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</si>
  <si>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</si>
  <si>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</si>
  <si>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</si>
  <si>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</si>
  <si>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</si>
  <si>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</si>
  <si>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</si>
  <si>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</si>
  <si>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</si>
  <si>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</si>
  <si>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</si>
  <si>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</si>
  <si>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</si>
  <si>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</si>
  <si>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</si>
  <si>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</si>
  <si>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</si>
  <si>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</si>
  <si>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</si>
  <si>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</si>
  <si>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</si>
  <si>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</si>
  <si>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</si>
  <si>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</si>
  <si>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</si>
  <si>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</si>
  <si>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</si>
  <si>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</si>
  <si>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</si>
  <si>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</si>
  <si>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</si>
  <si>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</si>
  <si>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</si>
  <si>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</si>
  <si>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</si>
  <si>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</si>
  <si>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</si>
  <si>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</si>
  <si>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</si>
  <si>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</si>
  <si>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</si>
  <si>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</si>
  <si>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</si>
  <si>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</si>
  <si>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</si>
  <si>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</si>
  <si>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</si>
  <si>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</si>
  <si>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</si>
  <si>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</si>
  <si>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</si>
  <si>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</si>
  <si>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</si>
  <si>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</si>
  <si>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</si>
  <si>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</si>
  <si>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</si>
  <si>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</si>
  <si>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</si>
  <si>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</si>
  <si>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</si>
  <si>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</si>
  <si>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</si>
  <si>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</si>
  <si>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</si>
  <si>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</si>
  <si>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</si>
  <si>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</si>
  <si>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</si>
  <si>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</si>
  <si>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</si>
  <si>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</si>
  <si>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</si>
  <si>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</si>
  <si>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</si>
  <si>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</si>
  <si>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</si>
  <si>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</si>
  <si>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</si>
  <si>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</si>
  <si>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</si>
  <si>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</si>
  <si>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</si>
  <si>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</si>
  <si>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</si>
  <si>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</si>
  <si>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</si>
  <si>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</si>
  <si>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</si>
  <si>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</si>
  <si>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</si>
  <si>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</si>
  <si>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</si>
  <si>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</si>
  <si>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</si>
  <si>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</si>
  <si>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</si>
  <si>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</si>
  <si>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</si>
  <si>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</si>
  <si>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</si>
  <si>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</si>
  <si>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</si>
  <si>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</si>
  <si>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</si>
  <si>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</si>
  <si>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</si>
  <si>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</si>
  <si>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</si>
  <si>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</si>
  <si>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</si>
  <si>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</si>
  <si>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</si>
  <si>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</si>
  <si>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</si>
  <si>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</si>
  <si>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</si>
  <si>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</si>
  <si>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</si>
  <si>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</si>
  <si>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</si>
  <si>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</si>
  <si>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</si>
  <si>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</si>
  <si>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</si>
  <si>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</si>
  <si>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</si>
  <si>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</si>
  <si>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</si>
  <si>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</si>
  <si>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</si>
  <si>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</si>
  <si>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</si>
  <si>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</si>
  <si>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</si>
  <si>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</si>
  <si>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</si>
  <si>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</si>
  <si>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</si>
  <si>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</si>
  <si>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</si>
  <si>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</si>
  <si>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</si>
  <si>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</si>
  <si>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</si>
  <si>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</si>
  <si>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</si>
  <si>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</si>
  <si>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</si>
  <si>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</si>
  <si>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</si>
  <si>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</si>
  <si>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</si>
  <si>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</si>
  <si>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</si>
  <si>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</si>
  <si>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</si>
  <si>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</si>
  <si>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</si>
  <si>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</si>
  <si>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</si>
  <si>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</si>
  <si>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</si>
  <si>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</si>
  <si>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</si>
  <si>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</si>
  <si>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</si>
  <si>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</si>
  <si>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</si>
  <si>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</si>
  <si>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</si>
  <si>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</si>
  <si>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</si>
  <si>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</si>
  <si>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</si>
  <si>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</si>
  <si>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</si>
  <si>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</si>
  <si>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</si>
  <si>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</si>
  <si>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</si>
  <si>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</si>
  <si>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</si>
  <si>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</si>
  <si>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</si>
  <si>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</si>
  <si>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</si>
  <si>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</si>
  <si>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</si>
  <si>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</si>
  <si>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</si>
  <si>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</si>
  <si>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</si>
  <si>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</si>
  <si>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</si>
  <si>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</si>
  <si>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</si>
  <si>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</si>
  <si>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</si>
  <si>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</si>
  <si>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</si>
  <si>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</si>
  <si>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</si>
  <si>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</si>
  <si>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</si>
  <si>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</si>
  <si>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</si>
  <si>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</si>
  <si>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</si>
  <si>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</si>
  <si>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</si>
  <si>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</si>
  <si>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</si>
  <si>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</si>
  <si>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</si>
  <si>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</si>
  <si>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</si>
  <si>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</si>
  <si>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</si>
  <si>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</si>
  <si>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</si>
  <si>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</si>
  <si>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</si>
  <si>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</si>
  <si>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</si>
  <si>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</si>
  <si>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</si>
  <si>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</si>
  <si>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</si>
  <si>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</si>
  <si>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</si>
  <si>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</si>
  <si>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</si>
  <si>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</si>
  <si>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</si>
  <si>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</si>
  <si>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</si>
  <si>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</si>
  <si>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</si>
  <si>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</si>
  <si>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</si>
  <si>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</si>
  <si>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</si>
  <si>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</si>
  <si>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</si>
  <si>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</si>
  <si>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</si>
  <si>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</si>
  <si>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</si>
  <si>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</si>
  <si>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</si>
  <si>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</si>
  <si>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</si>
  <si>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</si>
  <si>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</si>
  <si>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</si>
  <si>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</si>
  <si>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</si>
  <si>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</si>
  <si>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</si>
  <si>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</si>
  <si>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</si>
  <si>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</si>
  <si>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</si>
  <si>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</si>
  <si>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</si>
  <si>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</si>
  <si>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</si>
  <si>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</si>
  <si>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</si>
  <si>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</si>
  <si>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</si>
  <si>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</si>
  <si>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</si>
  <si>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</si>
  <si>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</si>
  <si>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</si>
  <si>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</si>
  <si>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</si>
  <si>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</si>
  <si>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</si>
  <si>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</si>
  <si>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</si>
  <si>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</si>
  <si>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</si>
  <si>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</si>
  <si>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</si>
  <si>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</si>
  <si>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</si>
  <si>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</si>
  <si>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</si>
  <si>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</si>
  <si>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</si>
  <si>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</si>
  <si>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</si>
  <si>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</si>
  <si>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</si>
  <si>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</si>
  <si>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</si>
  <si>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</si>
  <si>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</si>
  <si>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</si>
  <si>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</si>
  <si>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</si>
  <si>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</si>
  <si>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</si>
  <si>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</si>
  <si>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</si>
  <si>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</si>
  <si>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</si>
  <si>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</si>
  <si>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</si>
  <si>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</si>
  <si>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</si>
  <si>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</si>
  <si>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</si>
  <si>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</si>
  <si>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</si>
  <si>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</si>
  <si>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</si>
  <si>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</si>
  <si>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</si>
  <si>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</si>
  <si>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</si>
  <si>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</si>
  <si>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</si>
  <si>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</si>
  <si>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</si>
  <si>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</si>
  <si>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</si>
  <si>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</si>
  <si>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</si>
  <si>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</si>
  <si>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</si>
  <si>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</si>
  <si>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</si>
  <si>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</si>
  <si>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</si>
  <si>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</si>
  <si>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</si>
  <si>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</si>
  <si>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</si>
  <si>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</si>
  <si>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</si>
  <si>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</si>
  <si>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</si>
  <si>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</si>
  <si>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</si>
  <si>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</si>
  <si>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</si>
  <si>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</si>
  <si>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</si>
  <si>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</si>
  <si>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</si>
  <si>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</si>
  <si>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</si>
  <si>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</si>
  <si>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</si>
  <si>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</si>
  <si>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</si>
  <si>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</si>
  <si>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</si>
  <si>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</si>
  <si>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</si>
  <si>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</si>
  <si>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</si>
  <si>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</si>
  <si>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</si>
  <si>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</si>
  <si>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</si>
  <si>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</si>
  <si>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</si>
  <si>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</si>
  <si>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</si>
  <si>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</si>
  <si>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</si>
  <si>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</si>
  <si>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</si>
  <si>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</si>
  <si>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</si>
  <si>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</si>
  <si>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</si>
  <si>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</si>
  <si>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</si>
  <si>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</si>
  <si>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</si>
  <si>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</si>
  <si>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</si>
  <si>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</si>
  <si>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</si>
  <si>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</si>
  <si>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</si>
  <si>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</si>
  <si>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</si>
  <si>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</si>
  <si>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</si>
  <si>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</si>
  <si>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</si>
  <si>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</si>
  <si>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</si>
  <si>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</si>
  <si>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</si>
  <si>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</si>
  <si>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</si>
  <si>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</si>
  <si>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</si>
  <si>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</si>
  <si>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</si>
  <si>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</si>
  <si>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</si>
  <si>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</si>
  <si>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</si>
  <si>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</si>
  <si>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</si>
  <si>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</si>
  <si>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</si>
  <si>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</si>
  <si>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</si>
  <si>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</si>
  <si>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</si>
  <si>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</si>
  <si>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</si>
  <si>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</si>
  <si>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</si>
  <si>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</si>
  <si>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</si>
  <si>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</si>
  <si>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</si>
  <si>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</si>
  <si>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</si>
  <si>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</si>
  <si>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</si>
  <si>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</si>
  <si>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</si>
  <si>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</si>
  <si>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</si>
  <si>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</si>
  <si>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</si>
  <si>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</si>
  <si>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</si>
  <si>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</si>
  <si>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</si>
  <si>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</si>
  <si>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</si>
  <si>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</si>
  <si>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</si>
  <si>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</si>
  <si>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</si>
  <si>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</si>
  <si>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</si>
  <si>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</si>
  <si>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</si>
  <si>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</si>
  <si>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</si>
  <si>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</si>
  <si>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</si>
  <si>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</si>
  <si>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</si>
  <si>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</si>
  <si>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</si>
  <si>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</si>
  <si>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</si>
  <si>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</si>
  <si>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</si>
  <si>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</si>
  <si>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</si>
  <si>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</si>
  <si>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</si>
  <si>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</si>
  <si>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</si>
  <si>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</si>
  <si>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</si>
  <si>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</si>
  <si>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</si>
  <si>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</si>
  <si>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</si>
  <si>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</si>
  <si>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</si>
  <si>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</si>
  <si>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</si>
  <si>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</si>
  <si>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</si>
  <si>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</si>
  <si>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</si>
  <si>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</si>
  <si>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</si>
  <si>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</si>
  <si>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</si>
  <si>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</si>
  <si>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</si>
  <si>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</si>
  <si>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</si>
  <si>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</si>
  <si>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</si>
  <si>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</si>
  <si>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</si>
  <si>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</si>
  <si>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</si>
  <si>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</si>
  <si>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</si>
  <si>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</si>
  <si>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</si>
  <si>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</si>
  <si>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</si>
  <si>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</si>
  <si>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</si>
  <si>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</si>
  <si>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</si>
  <si>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</si>
  <si>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</si>
  <si>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</si>
  <si>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</si>
  <si>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</si>
  <si>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</si>
  <si>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</si>
  <si>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</si>
  <si>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</si>
  <si>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</si>
  <si>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</si>
  <si>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</si>
  <si>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</si>
  <si>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</si>
  <si>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</si>
  <si>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</si>
  <si>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</si>
  <si>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</si>
  <si>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</si>
  <si>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</si>
  <si>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</si>
  <si>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</si>
  <si>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</si>
  <si>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</si>
  <si>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</si>
  <si>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</si>
  <si>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</si>
  <si>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</si>
  <si>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</si>
  <si>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</si>
  <si>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</si>
  <si>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</si>
  <si>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</si>
  <si>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</si>
  <si>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</si>
  <si>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</si>
  <si>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</si>
  <si>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</si>
  <si>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</si>
  <si>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</si>
  <si>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</si>
  <si>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</si>
  <si>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</si>
  <si>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</si>
  <si>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</si>
  <si>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</si>
  <si>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</si>
  <si>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</si>
  <si>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</si>
  <si>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</si>
  <si>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</si>
  <si>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</si>
  <si>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</si>
  <si>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</si>
  <si>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</si>
  <si>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</si>
  <si>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</si>
  <si>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</si>
  <si>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</si>
  <si>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</si>
  <si>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</si>
  <si>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</si>
  <si>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</si>
  <si>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</si>
  <si>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</si>
  <si>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</si>
  <si>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</si>
  <si>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</si>
  <si>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</si>
  <si>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</si>
  <si>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</si>
  <si>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</si>
  <si>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</si>
  <si>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</si>
  <si>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</si>
  <si>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</si>
  <si>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</si>
  <si>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</si>
  <si>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</si>
  <si>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</si>
  <si>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</si>
  <si>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</si>
  <si>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</si>
  <si>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</si>
  <si>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</si>
  <si>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</si>
  <si>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</si>
  <si>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</si>
  <si>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</si>
  <si>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</si>
  <si>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</si>
  <si>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</si>
  <si>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</si>
  <si>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</si>
  <si>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</si>
  <si>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</si>
  <si>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</si>
  <si>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</si>
  <si>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</si>
  <si>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</si>
  <si>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</si>
  <si>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</si>
  <si>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</si>
  <si>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</si>
  <si>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</si>
  <si>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</si>
  <si>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</si>
  <si>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</si>
  <si>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</si>
  <si>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</si>
  <si>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</si>
  <si>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</si>
  <si>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</si>
  <si>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</si>
  <si>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</si>
  <si>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</si>
  <si>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</si>
  <si>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</si>
  <si>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</si>
  <si>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</si>
  <si>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</si>
  <si>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</si>
  <si>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</si>
  <si>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</si>
  <si>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</si>
  <si>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</si>
  <si>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</si>
  <si>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</si>
  <si>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</si>
  <si>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</si>
  <si>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</si>
  <si>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</si>
  <si>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</si>
  <si>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</si>
  <si>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</si>
  <si>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</si>
  <si>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</si>
  <si>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</si>
  <si>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</si>
  <si>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</si>
  <si>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</si>
  <si>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</si>
  <si>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</si>
  <si>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</si>
  <si>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</si>
  <si>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</si>
  <si>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</si>
  <si>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</si>
  <si>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</si>
  <si>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</si>
  <si>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</si>
  <si>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</si>
  <si>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</si>
  <si>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</si>
  <si>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</si>
  <si>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</si>
  <si>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</si>
  <si>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</si>
  <si>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</si>
  <si>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</si>
  <si>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</si>
  <si>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</si>
  <si>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</si>
  <si>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</si>
  <si>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</si>
  <si>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</si>
  <si>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</si>
  <si>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</si>
  <si>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</si>
  <si>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</si>
  <si>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</si>
  <si>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</si>
  <si>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</si>
  <si>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</si>
  <si>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</si>
  <si>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</si>
  <si>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</si>
  <si>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</si>
  <si>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</si>
  <si>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</si>
  <si>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</si>
  <si>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</si>
  <si>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</si>
  <si>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</si>
  <si>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</si>
  <si>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</si>
  <si>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</si>
  <si>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</si>
  <si>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</si>
  <si>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</si>
  <si>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</si>
  <si>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</si>
  <si>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</si>
  <si>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</si>
  <si>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</si>
  <si>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</si>
  <si>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</si>
  <si>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</si>
  <si>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</si>
  <si>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</si>
  <si>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</si>
  <si>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</si>
  <si>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</si>
  <si>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</si>
  <si>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</si>
  <si>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</si>
  <si>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</si>
  <si>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</si>
  <si>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</si>
  <si>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</si>
  <si>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</si>
  <si>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</si>
  <si>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</si>
  <si>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</si>
  <si>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</si>
  <si>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</si>
  <si>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</si>
  <si>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</si>
  <si>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</si>
  <si>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</si>
  <si>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</si>
  <si>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</si>
  <si>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</si>
  <si>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</si>
  <si>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</si>
  <si>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</si>
  <si>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</si>
  <si>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</si>
  <si>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</si>
  <si>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</si>
  <si>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</si>
  <si>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</si>
  <si>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</si>
  <si>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</si>
  <si>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</si>
  <si>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</si>
  <si>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</si>
  <si>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</si>
  <si>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</si>
  <si>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</si>
  <si>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</si>
  <si>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</si>
  <si>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</si>
  <si>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</si>
  <si>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</si>
  <si>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</si>
  <si>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</si>
  <si>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</si>
  <si>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</si>
  <si>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</si>
  <si>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</si>
  <si>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</si>
  <si>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</si>
  <si>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</si>
  <si>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</si>
  <si>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</si>
  <si>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</si>
  <si>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</si>
  <si>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</si>
  <si>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</si>
  <si>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</si>
  <si>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</si>
  <si>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</si>
  <si>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</si>
  <si>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</si>
  <si>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</si>
  <si>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</si>
  <si>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</si>
  <si>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</si>
  <si>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</si>
  <si>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</si>
  <si>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</si>
  <si>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</si>
  <si>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</si>
  <si>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</si>
  <si>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</si>
  <si>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</si>
  <si>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</si>
  <si>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</si>
  <si>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</si>
  <si>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</si>
  <si>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</si>
  <si>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</si>
  <si>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</si>
  <si>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</si>
  <si>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</si>
  <si>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</si>
  <si>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</si>
  <si>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</si>
  <si>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</si>
  <si>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</si>
  <si>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</si>
  <si>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</si>
  <si>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</si>
  <si>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</si>
  <si>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</si>
  <si>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</si>
  <si>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</si>
  <si>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</si>
  <si>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</si>
  <si>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</si>
  <si>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</si>
  <si>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</si>
  <si>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</si>
  <si>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</si>
  <si>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</si>
  <si>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</si>
  <si>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</si>
  <si>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</si>
  <si>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</si>
  <si>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</si>
  <si>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</si>
  <si>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</si>
  <si>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</si>
  <si>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</si>
  <si>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</si>
  <si>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</si>
  <si>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</si>
  <si>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</si>
  <si>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</si>
  <si>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</si>
  <si>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</si>
  <si>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</si>
  <si>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</si>
  <si>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</si>
  <si>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</si>
  <si>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</si>
  <si>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</si>
  <si>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</si>
  <si>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</si>
  <si>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</si>
  <si>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</si>
  <si>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</si>
  <si>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</si>
  <si>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</si>
  <si>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</si>
  <si>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</si>
  <si>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</si>
  <si>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</si>
  <si>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</si>
  <si>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</si>
  <si>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</si>
  <si>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</si>
  <si>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</si>
  <si>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</si>
  <si>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</si>
  <si>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</si>
  <si>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</si>
  <si>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</si>
  <si>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</si>
  <si>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</si>
  <si>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</si>
  <si>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</si>
  <si>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</si>
  <si>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</si>
  <si>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</si>
  <si>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</si>
  <si>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</si>
  <si>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</si>
  <si>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</si>
  <si>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</si>
  <si>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</si>
  <si>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</si>
  <si>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</si>
  <si>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</si>
  <si>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</si>
  <si>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</si>
  <si>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</si>
  <si>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</si>
  <si>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</si>
  <si>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</si>
  <si>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</si>
  <si>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</si>
  <si>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</si>
  <si>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</si>
  <si>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</si>
  <si>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</si>
  <si>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</si>
  <si>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</si>
  <si>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</si>
  <si>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</si>
  <si>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</si>
  <si>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</si>
  <si>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</si>
  <si>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</si>
  <si>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</si>
  <si>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</si>
  <si>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</si>
  <si>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</si>
  <si>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</si>
  <si>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</si>
  <si>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</si>
  <si>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</si>
  <si>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</si>
  <si>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</si>
  <si>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</si>
  <si>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</si>
  <si>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</si>
  <si>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</si>
  <si>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</si>
  <si>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</si>
  <si>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</si>
  <si>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</si>
  <si>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</si>
  <si>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</si>
  <si>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</si>
  <si>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</si>
  <si>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</si>
  <si>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</si>
  <si>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</si>
  <si>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</si>
  <si>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</si>
  <si>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</si>
  <si>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</si>
  <si>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</si>
  <si>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</si>
  <si>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</si>
  <si>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</si>
  <si>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</si>
  <si>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</si>
  <si>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</si>
  <si>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</si>
  <si>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</si>
  <si>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</si>
  <si>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</si>
  <si>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</si>
  <si>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</si>
  <si>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</si>
  <si>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</si>
  <si>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</si>
  <si>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</si>
  <si>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</si>
  <si>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</si>
  <si>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</si>
  <si>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</si>
  <si>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</si>
  <si>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</si>
  <si>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</si>
  <si>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</si>
  <si>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</si>
  <si>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</si>
  <si>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</si>
  <si>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</si>
  <si>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</si>
  <si>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</si>
  <si>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</si>
  <si>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</si>
  <si>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</si>
  <si>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</si>
  <si>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</si>
  <si>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</si>
  <si>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</si>
  <si>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</si>
  <si>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</si>
  <si>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</si>
  <si>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</si>
  <si>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</si>
  <si>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</si>
  <si>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</si>
  <si>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</si>
  <si>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</si>
  <si>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</si>
  <si>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</si>
  <si>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</si>
  <si>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</si>
  <si>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</si>
  <si>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</si>
  <si>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</si>
  <si>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</si>
  <si>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</si>
  <si>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</si>
  <si>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</si>
  <si>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</si>
  <si>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</si>
  <si>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</si>
  <si>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</si>
  <si>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</si>
  <si>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</si>
  <si>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</si>
  <si>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</si>
  <si>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</si>
  <si>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</si>
  <si>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</si>
  <si>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</si>
  <si>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</si>
  <si>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</si>
  <si>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</si>
  <si>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</si>
  <si>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</si>
  <si>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</si>
  <si>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</si>
  <si>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</si>
  <si>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</si>
  <si>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</si>
  <si>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</si>
  <si>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</si>
  <si>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</si>
  <si>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</si>
  <si>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</si>
  <si>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</si>
  <si>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</si>
  <si>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</si>
  <si>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</si>
  <si>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</si>
  <si>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</si>
  <si>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</si>
  <si>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</si>
  <si>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</si>
  <si>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</si>
  <si>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</si>
  <si>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</si>
  <si>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</si>
  <si>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</si>
  <si>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</si>
  <si>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</si>
  <si>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</si>
  <si>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</si>
  <si>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</si>
  <si>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</si>
  <si>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</si>
  <si>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</si>
  <si>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</si>
  <si>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</si>
  <si>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</si>
  <si>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</si>
  <si>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</si>
  <si>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</si>
  <si>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</si>
  <si>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</si>
  <si>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</si>
  <si>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</si>
  <si>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</si>
  <si>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</si>
  <si>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</si>
  <si>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</si>
  <si>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</si>
  <si>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</si>
  <si>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</si>
  <si>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</si>
  <si>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</si>
  <si>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</si>
  <si>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</si>
  <si>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</si>
  <si>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</si>
  <si>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</si>
  <si>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</si>
  <si>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</si>
  <si>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</si>
  <si>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</si>
  <si>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</si>
  <si>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</si>
  <si>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</si>
  <si>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</si>
  <si>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</si>
  <si>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</si>
  <si>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</si>
  <si>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</si>
  <si>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</si>
  <si>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</si>
  <si>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</si>
  <si>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</si>
  <si>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</si>
  <si>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</si>
  <si>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</si>
  <si>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</si>
  <si>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</si>
  <si>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</si>
  <si>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</si>
  <si>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</si>
  <si>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</si>
  <si>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</si>
  <si>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</si>
  <si>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</si>
  <si>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</si>
  <si>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</si>
  <si>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</si>
  <si>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</si>
  <si>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</si>
  <si>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</si>
  <si>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</si>
  <si>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</si>
  <si>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</si>
  <si>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</si>
  <si>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</si>
  <si>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</si>
  <si>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</si>
  <si>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</si>
  <si>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</si>
  <si>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</si>
  <si>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</si>
  <si>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</si>
  <si>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</si>
  <si>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</si>
  <si>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</si>
  <si>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</si>
  <si>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</si>
  <si>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</si>
  <si>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</si>
  <si>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</si>
  <si>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</si>
  <si>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</si>
  <si>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</si>
  <si>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</si>
  <si>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</si>
  <si>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</si>
  <si>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</si>
  <si>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</si>
  <si>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</si>
  <si>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</si>
  <si>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</si>
  <si>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</si>
  <si>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</si>
  <si>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</si>
  <si>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</si>
  <si>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</si>
  <si>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</si>
  <si>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</si>
  <si>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</si>
  <si>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</si>
  <si>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</si>
  <si>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</si>
  <si>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</si>
  <si>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</si>
  <si>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</si>
  <si>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</si>
  <si>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</si>
  <si>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</si>
  <si>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</si>
  <si>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</si>
  <si>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</si>
  <si>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</si>
  <si>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</si>
  <si>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</si>
  <si>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</si>
  <si>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</si>
  <si>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</si>
  <si>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</si>
  <si>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</si>
  <si>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</si>
  <si>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</si>
  <si>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</si>
  <si>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</si>
  <si>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</si>
  <si>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</si>
  <si>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</si>
  <si>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</si>
  <si>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</si>
  <si>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</si>
  <si>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</si>
  <si>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</si>
  <si>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</si>
  <si>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</si>
  <si>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</si>
  <si>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</si>
  <si>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</si>
  <si>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</si>
  <si>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</si>
  <si>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</si>
  <si>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</si>
  <si>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</si>
  <si>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</si>
  <si>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</si>
  <si>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</si>
  <si>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</si>
  <si>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</si>
  <si>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</si>
  <si>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</si>
  <si>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</si>
  <si>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</si>
  <si>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</si>
  <si>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</si>
  <si>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</si>
  <si>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</si>
  <si>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</si>
  <si>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</si>
  <si>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</si>
  <si>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</si>
  <si>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</si>
  <si>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</si>
  <si>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</si>
  <si>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</si>
  <si>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</si>
  <si>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</si>
  <si>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</si>
  <si>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</si>
  <si>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</si>
  <si>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</si>
  <si>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</si>
  <si>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</si>
  <si>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</si>
  <si>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</si>
  <si>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</si>
  <si>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</si>
  <si>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</si>
  <si>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</si>
  <si>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</si>
  <si>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</si>
  <si>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</si>
  <si>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</si>
  <si>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</si>
  <si>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</si>
  <si>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</si>
  <si>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</si>
  <si>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</si>
  <si>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</si>
  <si>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</si>
  <si>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</si>
  <si>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</si>
  <si>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</si>
  <si>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</si>
  <si>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</si>
  <si>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</si>
  <si>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</si>
  <si>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</si>
  <si>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</si>
  <si>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</si>
  <si>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</si>
  <si>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</si>
  <si>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</si>
  <si>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</si>
  <si>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</si>
  <si>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</si>
  <si>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</si>
  <si>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</si>
  <si>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</si>
  <si>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</si>
  <si>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</si>
  <si>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</si>
  <si>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</si>
  <si>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</si>
  <si>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</si>
  <si>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</si>
  <si>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</si>
  <si>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</si>
  <si>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</si>
  <si>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</si>
  <si>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</si>
  <si>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</si>
  <si>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</si>
  <si>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</si>
  <si>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</si>
  <si>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</si>
  <si>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</si>
  <si>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</si>
  <si>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</si>
  <si>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</si>
  <si>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</si>
  <si>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</si>
  <si>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</si>
  <si>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</si>
  <si>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</si>
  <si>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</si>
  <si>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</si>
  <si>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</si>
  <si>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</si>
  <si>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</si>
  <si>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</si>
  <si>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</si>
  <si>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</si>
  <si>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</si>
  <si>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</si>
  <si>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</si>
  <si>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</si>
  <si>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</si>
  <si>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</si>
  <si>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</si>
  <si>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</si>
  <si>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</si>
  <si>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</si>
  <si>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</si>
  <si>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</si>
  <si>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</si>
  <si>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</si>
  <si>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</si>
  <si>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</si>
  <si>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</si>
  <si>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</si>
  <si>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</si>
  <si>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</si>
  <si>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</si>
  <si>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</si>
  <si>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</si>
  <si>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</si>
  <si>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</si>
  <si>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</si>
  <si>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</si>
  <si>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</si>
  <si>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</si>
  <si>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</si>
  <si>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</si>
  <si>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</si>
  <si>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</si>
  <si>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</si>
  <si>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</si>
  <si>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</si>
  <si>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</si>
  <si>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</si>
  <si>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</si>
  <si>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</si>
  <si>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</si>
  <si>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</si>
  <si>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</si>
  <si>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</si>
  <si>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</si>
  <si>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</si>
  <si>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</si>
  <si>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</si>
  <si>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</si>
  <si>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</si>
  <si>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</si>
  <si>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</si>
  <si>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</si>
  <si>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</si>
  <si>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</si>
  <si>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</si>
  <si>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</si>
  <si>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</si>
  <si>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</si>
  <si>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</si>
  <si>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</si>
  <si>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</si>
  <si>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</si>
  <si>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</si>
  <si>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</si>
  <si>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</si>
  <si>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</si>
  <si>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</si>
  <si>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</si>
  <si>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</si>
  <si>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</si>
  <si>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</si>
  <si>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</si>
  <si>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</si>
  <si>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</si>
  <si>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</si>
  <si>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</si>
  <si>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</si>
  <si>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</si>
  <si>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</si>
  <si>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</si>
  <si>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</si>
  <si>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</si>
  <si>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</si>
  <si>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</si>
  <si>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</si>
  <si>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</si>
  <si>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</si>
  <si>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</si>
  <si>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</si>
  <si>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</si>
  <si>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</si>
  <si>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</si>
  <si>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</si>
  <si>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</si>
  <si>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</si>
  <si>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</si>
  <si>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</si>
  <si>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</si>
  <si>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</si>
  <si>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</si>
  <si>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</si>
  <si>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</si>
  <si>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</si>
  <si>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</si>
  <si>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</si>
  <si>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</si>
  <si>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</si>
  <si>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</si>
  <si>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</si>
  <si>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</si>
  <si>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</si>
  <si>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</si>
  <si>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</si>
  <si>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</si>
  <si>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</si>
  <si>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</si>
  <si>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</si>
  <si>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</si>
  <si>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</si>
  <si>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</si>
  <si>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</si>
  <si>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</si>
  <si>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</si>
  <si>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</si>
  <si>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</si>
  <si>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</si>
  <si>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</si>
  <si>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</si>
  <si>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</si>
  <si>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</si>
  <si>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</si>
  <si>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</si>
  <si>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</si>
  <si>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</si>
  <si>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</si>
  <si>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</si>
  <si>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</si>
  <si>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</si>
  <si>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</si>
  <si>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</si>
  <si>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</si>
  <si>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</si>
  <si>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</si>
  <si>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</si>
  <si>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</si>
  <si>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</si>
  <si>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</si>
  <si>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</si>
  <si>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</si>
  <si>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</si>
  <si>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</si>
  <si>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</si>
  <si>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</si>
  <si>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</si>
  <si>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</si>
  <si>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</si>
  <si>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</si>
  <si>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</si>
  <si>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</si>
  <si>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</si>
  <si>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</si>
  <si>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</si>
  <si>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</si>
  <si>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</si>
  <si>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</si>
  <si>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</si>
  <si>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</si>
  <si>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</si>
  <si>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</si>
  <si>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</si>
  <si>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</si>
  <si>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</si>
  <si>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</si>
  <si>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</si>
  <si>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</si>
  <si>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</si>
  <si>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</si>
  <si>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</si>
  <si>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</si>
  <si>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</si>
  <si>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</si>
  <si>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</si>
  <si>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</si>
  <si>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</si>
  <si>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</si>
  <si>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</si>
  <si>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</si>
  <si>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</si>
  <si>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</si>
  <si>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</si>
  <si>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</si>
  <si>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</si>
  <si>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</si>
  <si>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</si>
  <si>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</si>
  <si>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</si>
  <si>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</si>
  <si>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</si>
  <si>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</si>
  <si>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</si>
  <si>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</si>
  <si>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</si>
  <si>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</si>
  <si>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</si>
  <si>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</si>
  <si>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</si>
  <si>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</si>
  <si>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</si>
  <si>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</si>
  <si>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</si>
  <si>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</si>
  <si>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</si>
  <si>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</si>
  <si>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</si>
  <si>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</si>
  <si>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</si>
  <si>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</si>
  <si>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</si>
  <si>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</si>
  <si>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</si>
  <si>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</si>
  <si>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</si>
  <si>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</si>
  <si>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</si>
  <si>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</si>
  <si>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</si>
  <si>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</si>
  <si>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</si>
  <si>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</si>
  <si>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</si>
  <si>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</si>
  <si>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</si>
  <si>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</si>
  <si>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</si>
  <si>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</si>
  <si>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</si>
  <si>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</si>
  <si>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</si>
  <si>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</si>
  <si>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</si>
  <si>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</si>
  <si>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</si>
  <si>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</si>
  <si>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</si>
  <si>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</si>
  <si>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</si>
  <si>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</si>
  <si>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</si>
  <si>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</si>
  <si>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</si>
  <si>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</si>
  <si>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</si>
  <si>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</si>
  <si>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</si>
  <si>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</si>
  <si>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</si>
  <si>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</si>
  <si>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</si>
  <si>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</si>
  <si>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</si>
  <si>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</si>
  <si>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</si>
  <si>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</si>
  <si>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</si>
  <si>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</si>
  <si>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</si>
  <si>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</si>
  <si>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</si>
  <si>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</si>
  <si>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</si>
  <si>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</si>
  <si>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</si>
  <si>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</si>
  <si>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</si>
  <si>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</si>
  <si>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</si>
  <si>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</si>
  <si>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</si>
  <si>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</si>
  <si>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</si>
  <si>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</si>
  <si>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</si>
  <si>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</si>
  <si>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</si>
  <si>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</si>
  <si>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</si>
  <si>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</si>
  <si>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</si>
  <si>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</si>
  <si>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</si>
  <si>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</si>
  <si>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</si>
  <si>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</si>
  <si>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</si>
  <si>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</si>
  <si>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</si>
  <si>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</si>
  <si>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</si>
  <si>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</si>
  <si>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</si>
  <si>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</si>
  <si>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</si>
  <si>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</si>
  <si>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</si>
  <si>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</si>
  <si>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</si>
  <si>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</si>
  <si>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</si>
  <si>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</si>
  <si>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</si>
  <si>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</si>
  <si>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</si>
  <si>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</si>
  <si>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</si>
  <si>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</si>
  <si>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</si>
  <si>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</si>
  <si>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</si>
  <si>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</si>
  <si>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</si>
  <si>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</si>
  <si>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</si>
  <si>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</si>
  <si>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</si>
  <si>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</si>
  <si>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</si>
  <si>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</si>
  <si>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</si>
  <si>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</si>
  <si>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</si>
  <si>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</si>
  <si>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</si>
  <si>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</si>
  <si>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</si>
  <si>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</si>
  <si>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</si>
  <si>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</si>
  <si>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</si>
  <si>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</si>
  <si>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</si>
  <si>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</si>
  <si>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</si>
  <si>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</si>
  <si>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</si>
  <si>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</si>
  <si>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</si>
  <si>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</si>
  <si>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</si>
  <si>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</si>
  <si>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</si>
  <si>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</si>
  <si>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</si>
  <si>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</si>
  <si>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</si>
  <si>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</si>
  <si>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</si>
  <si>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</si>
  <si>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</si>
  <si>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</si>
  <si>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</si>
  <si>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</si>
  <si>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</si>
  <si>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</si>
  <si>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</si>
  <si>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</si>
  <si>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</si>
  <si>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</si>
  <si>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</si>
  <si>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</si>
  <si>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</si>
  <si>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</si>
  <si>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</si>
  <si>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</si>
  <si>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</si>
  <si>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</si>
  <si>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</si>
  <si>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</si>
  <si>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</si>
  <si>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</si>
  <si>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</si>
  <si>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</si>
  <si>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</si>
  <si>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</si>
  <si>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</si>
  <si>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</si>
  <si>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</si>
  <si>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</si>
  <si>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</si>
  <si>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</si>
  <si>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</si>
  <si>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</si>
  <si>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</si>
  <si>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</si>
  <si>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</si>
  <si>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</si>
  <si>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</si>
  <si>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</si>
  <si>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</si>
  <si>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</si>
  <si>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</si>
  <si>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</si>
  <si>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</si>
  <si>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</si>
  <si>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</si>
  <si>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</si>
  <si>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</si>
  <si>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</si>
  <si>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</si>
  <si>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</si>
  <si>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</si>
  <si>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</si>
  <si>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</si>
  <si>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</si>
  <si>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</si>
  <si>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</si>
  <si>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</si>
  <si>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</si>
  <si>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</si>
  <si>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</si>
  <si>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</si>
  <si>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</si>
  <si>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</si>
  <si>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</si>
  <si>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</si>
  <si>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</si>
  <si>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</si>
  <si>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</si>
  <si>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</si>
  <si>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</si>
  <si>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</si>
  <si>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</si>
  <si>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</si>
  <si>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</si>
  <si>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</si>
  <si>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</si>
  <si>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</si>
  <si>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</si>
  <si>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</si>
  <si>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</si>
  <si>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</si>
  <si>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</si>
  <si>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</si>
  <si>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</si>
  <si>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</si>
  <si>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</si>
  <si>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</si>
  <si>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</si>
  <si>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</si>
  <si>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</si>
  <si>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</si>
  <si>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</si>
  <si>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</si>
  <si>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</si>
  <si>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</si>
  <si>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</si>
  <si>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</si>
  <si>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</si>
  <si>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</si>
  <si>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</si>
  <si>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</si>
  <si>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</si>
  <si>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</si>
  <si>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</si>
  <si>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</si>
  <si>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</si>
  <si>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</si>
  <si>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</si>
  <si>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</si>
  <si>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</si>
  <si>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</si>
  <si>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</si>
  <si>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</si>
  <si>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</si>
  <si>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</si>
  <si>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</si>
  <si>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</si>
  <si>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</si>
  <si>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</si>
  <si>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</si>
  <si>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</si>
  <si>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</si>
  <si>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</si>
  <si>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</si>
  <si>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</si>
  <si>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</si>
  <si>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</si>
  <si>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</si>
  <si>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</si>
  <si>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</si>
  <si>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</si>
  <si>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</si>
  <si>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</si>
  <si>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</si>
  <si>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</si>
  <si>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</si>
  <si>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</si>
  <si>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</si>
  <si>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</si>
  <si>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</si>
  <si>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</si>
  <si>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</si>
  <si>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</si>
  <si>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</si>
  <si>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</si>
  <si>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</si>
  <si>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</si>
  <si>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</si>
  <si>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</si>
  <si>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</si>
  <si>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</si>
  <si>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</si>
  <si>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</si>
  <si>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</si>
  <si>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</si>
  <si>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</si>
  <si>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</si>
  <si>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</si>
  <si>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</si>
  <si>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</si>
  <si>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</si>
  <si>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</si>
  <si>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</si>
  <si>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</si>
  <si>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</si>
  <si>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</si>
  <si>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</si>
  <si>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</si>
  <si>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</si>
  <si>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</si>
  <si>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</si>
  <si>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</si>
  <si>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</si>
  <si>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</si>
  <si>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</si>
  <si>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</si>
  <si>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</si>
  <si>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</si>
  <si>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</si>
  <si>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</si>
  <si>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</si>
  <si>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</si>
  <si>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</si>
  <si>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</si>
  <si>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</si>
  <si>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</si>
  <si>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</si>
  <si>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</si>
  <si>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</si>
  <si>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</si>
  <si>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</si>
  <si>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</si>
  <si>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</si>
  <si>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</si>
  <si>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</si>
  <si>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</si>
  <si>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</si>
  <si>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</si>
  <si>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</si>
  <si>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</si>
  <si>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</si>
  <si>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</si>
  <si>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</si>
  <si>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</si>
  <si>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</si>
  <si>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</si>
  <si>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</si>
  <si>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</si>
  <si>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</si>
  <si>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</si>
  <si>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</si>
  <si>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</si>
  <si>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</si>
  <si>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</si>
  <si>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</si>
  <si>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</si>
  <si>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</si>
  <si>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</si>
  <si>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</si>
  <si>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</si>
  <si>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</si>
  <si>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</si>
  <si>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</si>
  <si>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</si>
  <si>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</si>
  <si>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</si>
  <si>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</si>
  <si>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</si>
  <si>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</si>
  <si>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</si>
  <si>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</si>
  <si>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</si>
  <si>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</si>
  <si>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</si>
  <si>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</si>
  <si>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</si>
  <si>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</si>
  <si>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</si>
  <si>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</si>
  <si>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</si>
  <si>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</si>
  <si>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</si>
  <si>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</si>
  <si>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</si>
  <si>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</si>
  <si>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</si>
  <si>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</si>
  <si>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</si>
  <si>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</si>
  <si>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</si>
  <si>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</si>
  <si>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</si>
  <si>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</si>
  <si>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</si>
  <si>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</si>
  <si>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</si>
  <si>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</si>
  <si>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</si>
  <si>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</si>
  <si>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</si>
  <si>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</si>
  <si>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</si>
  <si>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</si>
  <si>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</si>
  <si>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</si>
  <si>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</si>
  <si>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</si>
  <si>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</si>
  <si>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</si>
  <si>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</si>
  <si>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</si>
  <si>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</si>
  <si>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</si>
  <si>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</si>
  <si>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</si>
  <si>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</si>
  <si>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</si>
  <si>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</si>
  <si>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</si>
  <si>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</si>
  <si>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</si>
  <si>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</si>
  <si>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</si>
  <si>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</si>
  <si>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</si>
  <si>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</si>
  <si>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</si>
  <si>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</si>
  <si>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</si>
  <si>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</si>
  <si>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</si>
  <si>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</si>
  <si>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</si>
  <si>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</si>
  <si>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</si>
  <si>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</si>
  <si>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</si>
  <si>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</si>
  <si>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</si>
  <si>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</si>
  <si>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</si>
  <si>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</si>
  <si>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</si>
  <si>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</si>
  <si>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</si>
  <si>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</si>
  <si>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</si>
  <si>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</si>
  <si>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</si>
  <si>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</si>
  <si>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</si>
  <si>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</si>
  <si>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</si>
  <si>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</si>
  <si>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</si>
  <si>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</si>
  <si>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</si>
  <si>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</si>
  <si>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</si>
  <si>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</si>
  <si>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</si>
  <si>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</si>
  <si>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</si>
  <si>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</si>
  <si>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</si>
  <si>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</si>
  <si>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</si>
  <si>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</si>
  <si>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</si>
  <si>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</si>
  <si>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</si>
  <si>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</si>
  <si>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</si>
  <si>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</si>
  <si>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</si>
  <si>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</si>
  <si>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</si>
  <si>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</si>
  <si>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</si>
  <si>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</si>
  <si>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</si>
  <si>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</si>
  <si>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</si>
  <si>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</si>
  <si>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</si>
  <si>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</si>
  <si>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</si>
  <si>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</si>
  <si>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</si>
  <si>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</si>
  <si>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</si>
  <si>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</si>
  <si>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</si>
  <si>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</si>
  <si>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</si>
  <si>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</si>
  <si>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</si>
  <si>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</si>
  <si>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</si>
  <si>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</si>
  <si>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</si>
  <si>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</si>
  <si>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</si>
  <si>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</si>
  <si>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</si>
  <si>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</si>
  <si>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</si>
  <si>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</si>
  <si>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</si>
  <si>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</si>
  <si>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</si>
  <si>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</si>
  <si>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</si>
  <si>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</si>
  <si>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</si>
  <si>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</si>
  <si>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</si>
  <si>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</si>
  <si>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</si>
  <si>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</si>
  <si>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</si>
  <si>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</si>
  <si>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</si>
  <si>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</si>
  <si>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</si>
  <si>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</si>
  <si>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</si>
  <si>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</si>
  <si>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</si>
  <si>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</si>
  <si>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</si>
  <si>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</si>
  <si>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</si>
  <si>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</si>
  <si>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</si>
  <si>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</si>
  <si>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</si>
  <si>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</si>
  <si>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</si>
  <si>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</si>
  <si>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</si>
  <si>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</si>
  <si>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</si>
  <si>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</si>
  <si>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</si>
  <si>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</si>
  <si>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</si>
  <si>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</si>
  <si>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</si>
  <si>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</si>
  <si>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</si>
  <si>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</si>
  <si>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</si>
  <si>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</si>
  <si>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</si>
  <si>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</si>
  <si>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</si>
  <si>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</si>
  <si>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</si>
  <si>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</si>
  <si>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</si>
  <si>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</si>
  <si>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</si>
  <si>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</si>
  <si>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</si>
  <si>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</si>
  <si>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</si>
  <si>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</si>
  <si>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</si>
  <si>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</si>
  <si>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</si>
  <si>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</si>
  <si>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</si>
  <si>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</si>
  <si>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</si>
  <si>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</si>
  <si>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</si>
  <si>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</si>
  <si>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</si>
  <si>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</si>
  <si>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</si>
  <si>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</si>
  <si>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</si>
  <si>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</si>
  <si>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</si>
  <si>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</si>
  <si>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</si>
  <si>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</si>
  <si>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</si>
  <si>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</si>
  <si>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</si>
  <si>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</si>
  <si>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</si>
  <si>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</si>
  <si>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</si>
  <si>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</si>
  <si>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</si>
  <si>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</si>
  <si>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</si>
  <si>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</si>
  <si>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</si>
  <si>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</si>
  <si>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</si>
  <si>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</si>
  <si>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</si>
  <si>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</si>
  <si>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</si>
  <si>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</si>
  <si>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</si>
  <si>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</si>
  <si>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</si>
  <si>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</si>
  <si>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</si>
  <si>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</si>
  <si>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</si>
  <si>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</si>
  <si>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</si>
  <si>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</si>
  <si>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</si>
  <si>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</si>
  <si>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</si>
  <si>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</si>
  <si>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</si>
  <si>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</si>
  <si>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</si>
  <si>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</si>
  <si>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</si>
  <si>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</si>
  <si>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</si>
  <si>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</si>
  <si>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</si>
  <si>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</si>
  <si>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</si>
  <si>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</si>
  <si>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</si>
  <si>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</si>
  <si>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</si>
  <si>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</si>
  <si>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</si>
  <si>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</si>
  <si>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</si>
  <si>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</si>
  <si>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</si>
  <si>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</si>
  <si>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</si>
  <si>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</si>
  <si>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</si>
  <si>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</si>
  <si>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</si>
  <si>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</si>
  <si>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</si>
  <si>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</si>
  <si>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</si>
  <si>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</si>
  <si>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</si>
  <si>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</si>
  <si>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</si>
  <si>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</si>
  <si>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</si>
  <si>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</si>
  <si>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</si>
  <si>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</si>
  <si>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</si>
  <si>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</si>
  <si>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</si>
  <si>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</si>
  <si>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</si>
  <si>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</si>
  <si>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</si>
  <si>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</si>
  <si>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</si>
  <si>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</si>
  <si>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</si>
  <si>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</si>
  <si>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</si>
  <si>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</si>
  <si>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</si>
  <si>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</si>
  <si>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</si>
  <si>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</si>
  <si>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</si>
  <si>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</si>
  <si>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</si>
  <si>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</si>
  <si>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</si>
  <si>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</si>
  <si>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</si>
  <si>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</si>
  <si>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</si>
  <si>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</si>
  <si>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</si>
  <si>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</si>
  <si>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</si>
  <si>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</si>
  <si>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</si>
  <si>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</si>
  <si>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</si>
  <si>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</si>
  <si>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</si>
  <si>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</si>
  <si>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</si>
  <si>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</si>
  <si>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</si>
  <si>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</si>
  <si>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</si>
  <si>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</si>
  <si>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</si>
  <si>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</si>
  <si>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</si>
  <si>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</si>
  <si>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</si>
  <si>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</si>
  <si>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</si>
  <si>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</si>
  <si>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</si>
  <si>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</si>
  <si>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</si>
  <si>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</si>
  <si>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</si>
  <si>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</si>
  <si>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</si>
  <si>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</si>
  <si>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</si>
  <si>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</si>
  <si>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</si>
  <si>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</si>
  <si>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</si>
  <si>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</si>
  <si>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</si>
  <si>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</si>
  <si>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</si>
  <si>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</si>
  <si>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</si>
  <si>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</si>
  <si>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</si>
  <si>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</si>
  <si>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</si>
  <si>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</si>
  <si>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</si>
  <si>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</si>
  <si>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</si>
  <si>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</si>
  <si>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</si>
  <si>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</si>
  <si>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</si>
  <si>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</si>
  <si>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</si>
  <si>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</si>
  <si>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</si>
  <si>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</si>
  <si>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</si>
  <si>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</si>
  <si>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</si>
  <si>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</si>
  <si>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</si>
  <si>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</si>
  <si>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</si>
  <si>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</si>
  <si>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</si>
  <si>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</si>
  <si>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</si>
  <si>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</si>
  <si>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</si>
  <si>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</si>
  <si>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</si>
  <si>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</si>
  <si>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</si>
  <si>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</si>
  <si>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</si>
  <si>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</si>
  <si>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</si>
  <si>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</si>
  <si>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</si>
  <si>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</si>
  <si>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</si>
  <si>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</si>
  <si>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</si>
  <si>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</si>
  <si>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</si>
  <si>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</si>
  <si>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</si>
  <si>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</si>
  <si>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</si>
  <si>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</si>
  <si>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</si>
  <si>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</si>
  <si>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</si>
  <si>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</si>
  <si>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</si>
  <si>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</si>
  <si>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</si>
  <si>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</si>
  <si>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</si>
  <si>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</si>
  <si>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</si>
  <si>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</si>
  <si>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</si>
  <si>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</si>
  <si>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</si>
  <si>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</si>
  <si>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</si>
  <si>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</si>
  <si>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</si>
  <si>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</si>
  <si>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</si>
  <si>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</si>
  <si>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</si>
  <si>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</si>
  <si>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</si>
  <si>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</si>
  <si>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</si>
  <si>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</si>
  <si>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</si>
  <si>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</si>
  <si>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</si>
  <si>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</si>
  <si>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</si>
  <si>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</si>
  <si>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</si>
  <si>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</si>
  <si>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</si>
  <si>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</si>
  <si>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</si>
  <si>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</si>
  <si>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</si>
  <si>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</si>
  <si>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</si>
  <si>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</si>
  <si>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</si>
  <si>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</si>
  <si>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</si>
  <si>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</si>
  <si>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</si>
  <si>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</si>
  <si>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</si>
  <si>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</si>
  <si>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</si>
  <si>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</si>
  <si>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</si>
  <si>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</si>
  <si>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</si>
  <si>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</si>
  <si>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</si>
  <si>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</si>
  <si>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</si>
  <si>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</si>
  <si>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</si>
  <si>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</si>
  <si>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</si>
  <si>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</si>
  <si>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</si>
  <si>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</si>
  <si>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</si>
  <si>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</si>
  <si>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</si>
  <si>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</si>
  <si>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</si>
  <si>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</si>
  <si>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</si>
  <si>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</si>
  <si>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</si>
  <si>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</si>
  <si>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</si>
  <si>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</si>
  <si>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</si>
  <si>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</si>
  <si>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</si>
  <si>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</si>
  <si>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</si>
  <si>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</si>
  <si>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</si>
  <si>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</si>
  <si>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</si>
  <si>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</si>
  <si>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</si>
  <si>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</si>
  <si>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</si>
  <si>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</si>
  <si>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</si>
  <si>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</si>
  <si>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</si>
  <si>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</si>
  <si>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</si>
  <si>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</si>
  <si>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</si>
  <si>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</si>
  <si>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</si>
  <si>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</si>
  <si>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</si>
  <si>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</si>
  <si>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</si>
  <si>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</si>
  <si>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</si>
  <si>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</si>
  <si>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</si>
  <si>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</si>
  <si>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</si>
  <si>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</si>
  <si>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</si>
  <si>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</si>
  <si>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</si>
  <si>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</si>
  <si>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</si>
  <si>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</si>
  <si>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</si>
  <si>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</si>
  <si>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</si>
  <si>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</si>
  <si>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</si>
  <si>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</si>
  <si>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</si>
  <si>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</si>
  <si>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</si>
  <si>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</si>
  <si>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</si>
  <si>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</si>
  <si>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</si>
  <si>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</si>
  <si>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</si>
  <si>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</si>
  <si>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</si>
  <si>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</si>
  <si>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</si>
  <si>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</si>
  <si>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</si>
  <si>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</si>
  <si>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</si>
  <si>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</si>
  <si>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</si>
  <si>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</si>
  <si>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</si>
  <si>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</si>
  <si>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</si>
  <si>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</si>
  <si>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</si>
  <si>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</si>
  <si>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</si>
  <si>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</si>
  <si>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</si>
  <si>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</si>
  <si>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</si>
  <si>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</si>
  <si>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</si>
  <si>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</si>
  <si>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</si>
  <si>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</si>
  <si>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</si>
  <si>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</si>
  <si>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</si>
  <si>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</si>
  <si>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</si>
  <si>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</si>
  <si>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</si>
  <si>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</si>
  <si>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</si>
  <si>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</si>
  <si>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</si>
  <si>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</si>
  <si>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</si>
  <si>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</si>
  <si>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</si>
  <si>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</si>
  <si>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</si>
  <si>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</si>
  <si>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</si>
  <si>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</si>
  <si>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</si>
  <si>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</si>
  <si>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</si>
  <si>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</si>
  <si>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</si>
  <si>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</si>
  <si>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</si>
  <si>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</si>
  <si>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</si>
  <si>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</si>
  <si>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</si>
  <si>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</si>
  <si>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</si>
  <si>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</si>
  <si>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</si>
  <si>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</si>
  <si>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</si>
  <si>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</si>
  <si>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</si>
  <si>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</si>
  <si>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</si>
  <si>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</si>
  <si>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</si>
  <si>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</si>
  <si>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</si>
  <si>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</si>
  <si>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</si>
  <si>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</si>
  <si>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</si>
  <si>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</si>
  <si>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</si>
  <si>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</si>
  <si>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</si>
  <si>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</si>
  <si>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</si>
  <si>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</si>
  <si>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</si>
  <si>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</si>
  <si>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</si>
  <si>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</si>
  <si>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</si>
  <si>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</si>
  <si>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</si>
  <si>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</si>
  <si>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</si>
  <si>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</si>
  <si>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</si>
  <si>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</si>
  <si>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</si>
  <si>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</si>
  <si>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</si>
  <si>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</si>
  <si>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</si>
  <si>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</si>
  <si>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</si>
  <si>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</si>
  <si>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</si>
  <si>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</si>
  <si>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</si>
  <si>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</si>
  <si>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</si>
  <si>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</si>
  <si>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</si>
  <si>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</si>
  <si>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</si>
  <si>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</si>
  <si>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</si>
  <si>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</si>
  <si>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</si>
  <si>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</si>
  <si>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</si>
  <si>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</si>
  <si>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</si>
  <si>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</si>
  <si>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</si>
  <si>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</si>
  <si>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</si>
  <si>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</si>
  <si>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</si>
  <si>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</si>
  <si>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</si>
  <si>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</si>
  <si>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</si>
  <si>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</si>
  <si>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</si>
  <si>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</si>
  <si>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</si>
  <si>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</si>
  <si>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</si>
  <si>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</si>
  <si>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</si>
  <si>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</si>
  <si>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</si>
  <si>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</si>
  <si>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</si>
  <si>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</si>
  <si>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</si>
  <si>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</si>
  <si>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</si>
  <si>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</si>
  <si>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</si>
  <si>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</si>
  <si>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</si>
  <si>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</si>
  <si>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</si>
  <si>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</si>
  <si>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</si>
  <si>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</si>
  <si>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</si>
  <si>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</si>
  <si>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</si>
  <si>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</si>
  <si>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</si>
  <si>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</si>
  <si>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</si>
  <si>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</si>
  <si>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</si>
  <si>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</si>
  <si>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</si>
  <si>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</si>
  <si>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</si>
  <si>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</si>
  <si>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</si>
  <si>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</si>
  <si>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</si>
  <si>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</si>
  <si>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</si>
  <si>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</si>
  <si>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</si>
  <si>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</si>
  <si>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</si>
  <si>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</si>
  <si>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</si>
  <si>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</si>
  <si>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</si>
  <si>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</si>
  <si>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</si>
  <si>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</si>
  <si>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</si>
  <si>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</si>
  <si>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</si>
  <si>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</si>
  <si>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</si>
  <si>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</si>
  <si>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</si>
  <si>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</si>
  <si>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</si>
  <si>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</si>
  <si>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</si>
  <si>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</si>
  <si>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</si>
  <si>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</si>
  <si>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</si>
  <si>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</si>
  <si>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</si>
  <si>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</si>
  <si>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</si>
  <si>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</si>
  <si>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</si>
  <si>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</si>
  <si>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</si>
  <si>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</si>
  <si>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</si>
  <si>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</si>
  <si>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</si>
  <si>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</si>
  <si>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</si>
  <si>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</si>
  <si>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</si>
  <si>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</si>
  <si>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</si>
  <si>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</si>
  <si>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</si>
  <si>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</si>
  <si>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</si>
  <si>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</si>
  <si>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</si>
  <si>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</si>
  <si>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</si>
  <si>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</si>
  <si>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</si>
  <si>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</si>
  <si>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</si>
  <si>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</si>
  <si>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</si>
  <si>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</si>
  <si>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</si>
  <si>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</si>
  <si>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</si>
  <si>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</si>
  <si>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</si>
  <si>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</si>
  <si>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</si>
  <si>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</si>
  <si>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</si>
  <si>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</si>
  <si>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</si>
  <si>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</si>
  <si>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</si>
  <si>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</si>
  <si>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</si>
  <si>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</si>
  <si>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</si>
  <si>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</si>
  <si>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</si>
  <si>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</si>
  <si>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</si>
  <si>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</si>
  <si>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</si>
  <si>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</si>
  <si>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</si>
  <si>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</si>
  <si>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</si>
  <si>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</si>
  <si>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</si>
  <si>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</si>
  <si>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</si>
  <si>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</si>
  <si>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</si>
  <si>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</si>
  <si>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</si>
  <si>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</si>
  <si>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</si>
  <si>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</si>
  <si>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</si>
  <si>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</si>
  <si>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</si>
  <si>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</si>
  <si>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</si>
  <si>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</si>
  <si>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</si>
  <si>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</si>
  <si>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</si>
  <si>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</si>
  <si>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</si>
  <si>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</si>
  <si>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</si>
  <si>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</si>
  <si>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</si>
  <si>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</si>
  <si>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</si>
  <si>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</si>
  <si>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</si>
  <si>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</si>
  <si>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</si>
  <si>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</si>
  <si>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</si>
  <si>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</si>
  <si>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</si>
  <si>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</si>
  <si>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</si>
  <si>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</si>
  <si>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</si>
  <si>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</si>
  <si>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</si>
  <si>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</si>
  <si>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</si>
  <si>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</si>
  <si>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</si>
  <si>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</si>
  <si>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</si>
  <si>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</si>
  <si>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</si>
  <si>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</si>
  <si>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</si>
  <si>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</si>
  <si>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</si>
  <si>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</si>
  <si>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</si>
  <si>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</si>
  <si>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</si>
  <si>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</si>
  <si>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</si>
  <si>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</si>
  <si>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</si>
  <si>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</si>
  <si>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</si>
  <si>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</si>
  <si>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</si>
  <si>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</si>
  <si>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</si>
  <si>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</si>
  <si>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</si>
  <si>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</si>
  <si>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</si>
  <si>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</si>
  <si>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</si>
  <si>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</si>
  <si>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</si>
  <si>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</si>
  <si>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</si>
  <si>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</si>
  <si>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</si>
  <si>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</si>
  <si>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</si>
  <si>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</si>
  <si>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</si>
  <si>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</si>
  <si>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</si>
  <si>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</si>
  <si>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</si>
  <si>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</si>
  <si>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</si>
  <si>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</si>
  <si>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</si>
  <si>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</si>
  <si>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</si>
  <si>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</si>
  <si>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</si>
  <si>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</si>
  <si>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</si>
  <si>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</si>
  <si>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</si>
  <si>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</si>
  <si>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</si>
  <si>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</si>
  <si>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</si>
  <si>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</si>
  <si>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</si>
  <si>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</si>
  <si>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</si>
  <si>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</si>
  <si>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</si>
  <si>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</si>
  <si>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</si>
  <si>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</si>
  <si>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</si>
  <si>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</si>
  <si>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</si>
  <si>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</si>
  <si>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</si>
  <si>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</si>
  <si>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</si>
  <si>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</si>
  <si>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</si>
  <si>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</si>
  <si>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</si>
  <si>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</si>
  <si>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</si>
  <si>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</si>
  <si>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</si>
  <si>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</si>
  <si>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</si>
  <si>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</si>
  <si>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</si>
  <si>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</si>
  <si>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</si>
  <si>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</si>
  <si>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</si>
  <si>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</si>
  <si>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</si>
  <si>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</si>
  <si>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</si>
  <si>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</si>
  <si>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</si>
  <si>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</si>
  <si>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</si>
  <si>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</si>
  <si>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</si>
  <si>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</si>
  <si>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</si>
  <si>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</si>
  <si>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</si>
  <si>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</si>
  <si>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</si>
  <si>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</si>
  <si>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</si>
  <si>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</si>
  <si>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</si>
  <si>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</si>
  <si>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</si>
  <si>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</si>
  <si>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</si>
  <si>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</si>
  <si>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</si>
  <si>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</si>
  <si>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</si>
  <si>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</si>
  <si>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</si>
  <si>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</si>
  <si>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</si>
  <si>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</si>
  <si>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</si>
  <si>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</si>
  <si>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</si>
  <si>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</si>
  <si>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</si>
  <si>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</si>
  <si>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</si>
  <si>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</si>
  <si>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</si>
  <si>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</si>
  <si>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</si>
  <si>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</si>
  <si>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</si>
  <si>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</si>
  <si>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</si>
  <si>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</si>
  <si>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</si>
  <si>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</si>
  <si>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</si>
  <si>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</si>
  <si>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</si>
  <si>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</si>
  <si>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</si>
  <si>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</si>
  <si>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</si>
  <si>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</si>
  <si>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</si>
  <si>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</si>
  <si>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</si>
  <si>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</si>
  <si>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</si>
  <si>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</si>
  <si>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</si>
  <si>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</si>
  <si>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</si>
  <si>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</si>
  <si>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</si>
  <si>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</si>
  <si>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</si>
  <si>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</si>
  <si>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</si>
  <si>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</si>
  <si>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</si>
  <si>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</si>
  <si>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</si>
  <si>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</si>
  <si>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</si>
  <si>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</si>
  <si>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</si>
  <si>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</si>
  <si>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</si>
  <si>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</si>
  <si>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</si>
  <si>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</si>
  <si>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</si>
  <si>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</si>
  <si>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</si>
  <si>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</si>
  <si>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</si>
  <si>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</si>
  <si>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</si>
  <si>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</si>
  <si>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</si>
  <si>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</si>
  <si>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</si>
  <si>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</si>
  <si>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</si>
  <si>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</si>
  <si>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</si>
  <si>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</si>
  <si>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</si>
  <si>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</si>
  <si>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</si>
  <si>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</si>
  <si>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</si>
  <si>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</si>
  <si>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</si>
  <si>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</si>
  <si>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</si>
  <si>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</si>
  <si>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</si>
  <si>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</si>
  <si>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</si>
  <si>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</si>
  <si>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</si>
  <si>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</si>
  <si>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</si>
  <si>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</si>
  <si>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</si>
  <si>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</si>
  <si>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</si>
  <si>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</si>
  <si>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</si>
  <si>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</si>
  <si>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</si>
  <si>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</si>
  <si>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</si>
  <si>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</si>
  <si>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</si>
  <si>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</si>
  <si>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</si>
  <si>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</si>
  <si>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</si>
  <si>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</si>
  <si>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</si>
  <si>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</si>
  <si>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</si>
  <si>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</si>
  <si>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</si>
  <si>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</si>
  <si>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</si>
  <si>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</si>
  <si>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</si>
  <si>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</si>
  <si>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</si>
  <si>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</si>
  <si>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</si>
  <si>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</si>
  <si>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</si>
  <si>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</si>
  <si>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</si>
  <si>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</si>
  <si>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</si>
  <si>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</si>
  <si>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</si>
  <si>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</si>
  <si>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</si>
  <si>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</si>
  <si>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</si>
  <si>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</si>
  <si>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</si>
  <si>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</si>
  <si>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</si>
  <si>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</si>
  <si>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</si>
  <si>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</si>
  <si>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</si>
  <si>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</si>
  <si>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</si>
  <si>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</si>
  <si>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</si>
  <si>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</si>
  <si>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</si>
  <si>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</si>
  <si>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</si>
  <si>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</si>
  <si>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</si>
  <si>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</si>
  <si>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</si>
  <si>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</si>
  <si>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</si>
  <si>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</si>
  <si>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</si>
  <si>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</si>
  <si>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</si>
  <si>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</si>
  <si>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</si>
  <si>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</si>
  <si>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</si>
  <si>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</si>
  <si>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</si>
  <si>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</si>
  <si>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</si>
  <si>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</si>
  <si>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</si>
  <si>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</si>
  <si>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</si>
  <si>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</si>
  <si>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</si>
  <si>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</si>
  <si>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</si>
  <si>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</si>
  <si>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</si>
  <si>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</si>
  <si>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</si>
  <si>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</si>
  <si>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</si>
  <si>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</si>
  <si>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</si>
  <si>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</si>
  <si>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</si>
  <si>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</si>
  <si>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</si>
  <si>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</si>
  <si>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</si>
  <si>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</si>
  <si>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</si>
  <si>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</si>
  <si>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</si>
  <si>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</si>
  <si>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</si>
  <si>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</si>
  <si>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</si>
  <si>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</si>
  <si>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</si>
  <si>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</si>
  <si>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</si>
  <si>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</si>
  <si>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</si>
  <si>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</si>
  <si>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</si>
  <si>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</si>
  <si>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</si>
  <si>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</si>
  <si>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</si>
  <si>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</si>
  <si>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</si>
  <si>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</si>
  <si>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</si>
  <si>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</si>
  <si>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</si>
  <si>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</si>
  <si>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</si>
  <si>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</si>
  <si>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</si>
  <si>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</si>
  <si>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</si>
  <si>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</si>
  <si>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</si>
  <si>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</si>
  <si>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</si>
  <si>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</si>
  <si>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</si>
  <si>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</si>
  <si>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</si>
  <si>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</si>
  <si>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</si>
  <si>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</si>
  <si>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</si>
  <si>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</si>
  <si>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</si>
  <si>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</si>
  <si>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</si>
  <si>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</si>
  <si>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</si>
  <si>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</si>
  <si>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</si>
  <si>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</si>
  <si>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</si>
  <si>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</si>
  <si>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</si>
  <si>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</si>
  <si>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</si>
  <si>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</si>
  <si>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</si>
  <si>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</si>
  <si>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</si>
  <si>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</si>
  <si>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</si>
  <si>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</si>
  <si>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</si>
  <si>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</si>
  <si>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</si>
  <si>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</si>
  <si>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</si>
  <si>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</si>
  <si>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</si>
  <si>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</si>
  <si>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</si>
  <si>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</si>
  <si>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</si>
  <si>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</si>
  <si>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</si>
  <si>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</si>
  <si>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</si>
  <si>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</si>
  <si>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</si>
  <si>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</si>
  <si>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</si>
  <si>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</si>
  <si>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</si>
  <si>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</si>
  <si>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</si>
  <si>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</si>
  <si>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</si>
  <si>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</si>
  <si>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</si>
  <si>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</si>
  <si>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</si>
  <si>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</si>
  <si>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</si>
  <si>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</si>
  <si>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</si>
  <si>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</si>
  <si>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</si>
  <si>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</si>
  <si>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</si>
  <si>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</si>
  <si>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</si>
  <si>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</si>
  <si>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</si>
  <si>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</si>
  <si>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</si>
  <si>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</si>
  <si>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</si>
  <si>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</si>
  <si>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</si>
  <si>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</si>
  <si>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</si>
  <si>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</si>
  <si>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</si>
  <si>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</si>
  <si>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</si>
  <si>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</si>
  <si>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</si>
  <si>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</si>
  <si>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</si>
  <si>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</si>
  <si>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</si>
  <si>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</si>
  <si>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</si>
  <si>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</si>
  <si>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</si>
  <si>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</si>
  <si>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</si>
  <si>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</si>
  <si>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</si>
  <si>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</si>
  <si>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</si>
  <si>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</si>
  <si>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</si>
  <si>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</si>
  <si>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</si>
  <si>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</si>
  <si>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</si>
  <si>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</si>
  <si>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</si>
  <si>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</si>
  <si>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</si>
  <si>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</si>
  <si>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</si>
  <si>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</si>
  <si>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</si>
  <si>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</si>
  <si>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</si>
  <si>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</si>
  <si>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</si>
  <si>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</si>
  <si>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</si>
  <si>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</si>
  <si>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</si>
  <si>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</si>
  <si>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</si>
  <si>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</si>
  <si>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</si>
  <si>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</si>
  <si>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</si>
  <si>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</si>
  <si>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</si>
  <si>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</si>
  <si>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</si>
  <si>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</si>
  <si>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</si>
  <si>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</si>
  <si>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</si>
  <si>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</si>
  <si>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</si>
  <si>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</si>
  <si>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</si>
  <si>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</si>
  <si>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</si>
  <si>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</si>
  <si>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</si>
  <si>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</si>
  <si>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</si>
  <si>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</si>
  <si>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</si>
  <si>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</si>
  <si>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</si>
  <si>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</si>
  <si>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</si>
  <si>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</si>
  <si>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</si>
  <si>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</si>
  <si>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</si>
  <si>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</si>
  <si>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</si>
  <si>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</si>
  <si>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</si>
  <si>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</si>
  <si>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</si>
  <si>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</si>
  <si>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</si>
  <si>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</si>
  <si>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</si>
  <si>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</si>
  <si>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</si>
  <si>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</si>
  <si>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</si>
  <si>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</si>
  <si>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</si>
  <si>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</si>
  <si>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</si>
  <si>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</si>
  <si>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</si>
  <si>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</si>
  <si>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</si>
  <si>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</si>
  <si>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</si>
  <si>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</si>
  <si>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</si>
  <si>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</si>
  <si>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</si>
  <si>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</si>
  <si>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</si>
  <si>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</si>
  <si>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</si>
  <si>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</si>
  <si>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</si>
  <si>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</si>
  <si>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</si>
  <si>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</si>
  <si>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</si>
  <si>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</si>
  <si>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</si>
  <si>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</si>
  <si>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</si>
  <si>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</si>
  <si>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</si>
  <si>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</si>
  <si>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</si>
  <si>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</si>
  <si>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</si>
  <si>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</si>
  <si>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</si>
  <si>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</si>
  <si>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</si>
  <si>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</si>
  <si>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</si>
  <si>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</si>
  <si>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</si>
  <si>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</si>
  <si>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</si>
  <si>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</si>
  <si>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</si>
  <si>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</si>
  <si>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</si>
  <si>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</si>
  <si>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</si>
  <si>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</si>
  <si>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</si>
  <si>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</si>
  <si>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</si>
  <si>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</si>
  <si>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</si>
  <si>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</si>
  <si>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</si>
  <si>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</si>
  <si>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</si>
  <si>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</si>
  <si>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</si>
  <si>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</si>
  <si>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</si>
  <si>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</si>
  <si>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</si>
  <si>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</si>
  <si>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</si>
  <si>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</si>
  <si>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</si>
  <si>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</si>
  <si>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</si>
  <si>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</si>
  <si>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</si>
  <si>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</si>
  <si>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</si>
  <si>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</si>
  <si>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</si>
  <si>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</si>
  <si>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</si>
  <si>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</si>
  <si>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</si>
  <si>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</si>
  <si>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</si>
  <si>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</si>
  <si>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</si>
  <si>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</si>
  <si>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</si>
  <si>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</si>
  <si>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</si>
  <si>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</si>
  <si>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</si>
  <si>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</si>
  <si>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</si>
  <si>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</si>
  <si>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</si>
  <si>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</si>
  <si>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</si>
  <si>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</si>
  <si>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</si>
  <si>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</si>
  <si>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</si>
  <si>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</si>
  <si>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</si>
  <si>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</si>
  <si>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</si>
  <si>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</si>
  <si>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</si>
  <si>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</si>
  <si>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</si>
  <si>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</si>
  <si>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</si>
  <si>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</si>
  <si>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</si>
  <si>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</si>
  <si>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</si>
  <si>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</si>
  <si>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</si>
  <si>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</si>
  <si>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</si>
  <si>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</si>
  <si>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</si>
  <si>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</si>
  <si>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</si>
  <si>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</si>
  <si>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</si>
  <si>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</si>
  <si>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</si>
  <si>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</si>
  <si>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</si>
  <si>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</si>
  <si>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</si>
  <si>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</si>
  <si>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</si>
  <si>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</si>
  <si>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</si>
  <si>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</si>
  <si>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</si>
  <si>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</si>
  <si>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</si>
  <si>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</si>
  <si>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</si>
  <si>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</si>
  <si>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</si>
  <si>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</si>
  <si>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</si>
  <si>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</si>
  <si>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</si>
  <si>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</si>
  <si>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</si>
  <si>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</si>
  <si>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</si>
  <si>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</si>
  <si>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</si>
  <si>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</si>
  <si>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</si>
  <si>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</si>
  <si>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</si>
  <si>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</si>
  <si>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</si>
  <si>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</si>
  <si>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</si>
  <si>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</si>
  <si>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</si>
  <si>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</si>
  <si>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</si>
  <si>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</si>
  <si>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</si>
  <si>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</si>
  <si>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</si>
  <si>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</si>
  <si>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</si>
  <si>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</si>
  <si>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</si>
  <si>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</si>
  <si>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</si>
  <si>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</si>
  <si>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</si>
  <si>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</si>
  <si>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</si>
  <si>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</si>
  <si>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</si>
  <si>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</si>
  <si>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</si>
  <si>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</si>
  <si>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</si>
  <si>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</si>
  <si>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</si>
  <si>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</si>
  <si>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</si>
  <si>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</si>
  <si>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</si>
  <si>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</si>
  <si>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</si>
  <si>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</si>
  <si>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</si>
  <si>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</si>
  <si>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</si>
  <si>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</si>
  <si>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</si>
  <si>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</si>
  <si>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</si>
  <si>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</si>
  <si>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</si>
  <si>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</si>
  <si>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</si>
  <si>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</si>
  <si>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</si>
  <si>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</si>
  <si>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</si>
  <si>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</si>
  <si>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</si>
  <si>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</si>
  <si>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</si>
  <si>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</si>
  <si>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</si>
  <si>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</si>
  <si>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</si>
  <si>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</si>
  <si>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</si>
  <si>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</si>
  <si>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</si>
  <si>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</si>
  <si>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</si>
  <si>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</si>
  <si>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</si>
  <si>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</si>
  <si>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</si>
  <si>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</si>
  <si>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</si>
  <si>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</si>
  <si>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</si>
  <si>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</si>
  <si>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</si>
  <si>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</si>
  <si>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</si>
  <si>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</si>
  <si>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</si>
  <si>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</si>
  <si>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</si>
  <si>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</si>
  <si>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</si>
  <si>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</si>
  <si>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</si>
  <si>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</si>
  <si>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</si>
  <si>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</si>
  <si>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</si>
  <si>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</si>
  <si>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</si>
  <si>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</si>
  <si>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</si>
  <si>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</si>
  <si>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</si>
  <si>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</si>
  <si>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</si>
  <si>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</si>
  <si>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</si>
  <si>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</si>
  <si>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</si>
  <si>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</si>
  <si>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</si>
  <si>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</si>
  <si>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</si>
  <si>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</si>
  <si>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</si>
  <si>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</si>
  <si>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</si>
  <si>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</si>
  <si>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</si>
  <si>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</si>
  <si>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</si>
  <si>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</si>
  <si>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</si>
  <si>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</si>
  <si>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</si>
  <si>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</si>
  <si>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</si>
  <si>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</si>
  <si>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</si>
  <si>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</si>
  <si>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</si>
  <si>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</si>
  <si>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</si>
  <si>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</si>
  <si>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</si>
  <si>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</si>
  <si>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</si>
  <si>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</si>
  <si>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</si>
  <si>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</si>
  <si>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</si>
  <si>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</si>
  <si>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</si>
  <si>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</si>
  <si>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</si>
  <si>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</si>
  <si>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</si>
  <si>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</si>
  <si>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</si>
  <si>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</si>
  <si>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</si>
  <si>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</si>
  <si>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</si>
  <si>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</si>
  <si>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</si>
  <si>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</si>
  <si>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</si>
  <si>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</si>
  <si>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</si>
  <si>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</si>
  <si>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</si>
  <si>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</si>
  <si>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</si>
  <si>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</si>
  <si>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</si>
  <si>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</si>
  <si>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</si>
  <si>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</si>
  <si>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</si>
  <si>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</si>
  <si>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</si>
  <si>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</si>
  <si>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</si>
  <si>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</si>
  <si>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</si>
  <si>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</si>
  <si>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</si>
  <si>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</si>
  <si>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</si>
  <si>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</si>
  <si>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</si>
  <si>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</si>
  <si>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</si>
  <si>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</si>
  <si>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</si>
  <si>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</si>
  <si>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</si>
  <si>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</si>
  <si>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</si>
  <si>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</si>
  <si>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</si>
  <si>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</si>
  <si>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</si>
  <si>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</si>
  <si>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</si>
  <si>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</si>
  <si>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</si>
  <si>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</si>
  <si>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</si>
  <si>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</si>
  <si>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</si>
  <si>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</si>
  <si>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</si>
  <si>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</si>
  <si>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</si>
  <si>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</si>
  <si>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</si>
  <si>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</si>
  <si>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</si>
  <si>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</si>
  <si>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</si>
  <si>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</si>
  <si>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</si>
  <si>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</si>
  <si>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</si>
  <si>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</si>
  <si>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</si>
  <si>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</si>
  <si>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</si>
  <si>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</si>
  <si>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</si>
  <si>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</si>
  <si>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</si>
  <si>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</si>
  <si>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</si>
  <si>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</si>
  <si>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</si>
  <si>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</si>
  <si>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</si>
  <si>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</si>
  <si>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</si>
  <si>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</si>
  <si>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</si>
  <si>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</si>
  <si>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</si>
  <si>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</si>
  <si>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</si>
  <si>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</si>
  <si>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</si>
  <si>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</si>
  <si>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</si>
  <si>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</si>
  <si>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</si>
  <si>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</si>
  <si>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</si>
  <si>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</si>
  <si>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</si>
  <si>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</si>
  <si>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</si>
  <si>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</si>
  <si>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</si>
  <si>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</si>
  <si>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</si>
  <si>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</si>
  <si>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</si>
  <si>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</si>
  <si>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</si>
  <si>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</si>
  <si>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</si>
  <si>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</si>
  <si>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</si>
  <si>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</si>
  <si>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</si>
  <si>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</si>
  <si>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</si>
  <si>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</si>
  <si>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</si>
  <si>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</si>
  <si>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</si>
  <si>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</si>
  <si>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</si>
  <si>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</si>
  <si>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</si>
  <si>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</si>
  <si>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</si>
  <si>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</si>
  <si>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</si>
  <si>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</si>
  <si>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</si>
  <si>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</si>
  <si>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</si>
  <si>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</si>
  <si>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</si>
  <si>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</si>
  <si>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</si>
  <si>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</si>
  <si>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</si>
  <si>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</si>
  <si>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</si>
  <si>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</si>
  <si>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</si>
  <si>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</si>
  <si>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</si>
  <si>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</si>
  <si>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</si>
  <si>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</si>
  <si>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</si>
  <si>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</si>
  <si>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</si>
  <si>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</si>
  <si>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</si>
  <si>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</si>
  <si>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</si>
  <si>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</si>
  <si>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</si>
  <si>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</si>
  <si>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</si>
  <si>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</si>
  <si>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</si>
  <si>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</si>
  <si>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</si>
  <si>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</si>
  <si>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</si>
  <si>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</si>
  <si>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</si>
  <si>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</si>
  <si>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</si>
  <si>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</si>
  <si>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</si>
  <si>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</si>
  <si>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</si>
  <si>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</si>
  <si>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</si>
  <si>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</si>
  <si>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</si>
  <si>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</si>
  <si>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</si>
  <si>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</si>
  <si>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</si>
  <si>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</si>
  <si>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</si>
  <si>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</si>
  <si>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</si>
  <si>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</si>
  <si>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</si>
  <si>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</si>
  <si>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</si>
  <si>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</si>
  <si>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</si>
  <si>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</si>
  <si>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</si>
  <si>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</si>
  <si>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</si>
  <si>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</si>
  <si>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</si>
  <si>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</si>
  <si>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</si>
  <si>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</si>
  <si>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</si>
  <si>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</si>
  <si>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</si>
  <si>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</si>
  <si>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</si>
  <si>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</si>
  <si>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</si>
  <si>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</si>
  <si>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</si>
  <si>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</si>
  <si>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</si>
  <si>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</si>
  <si>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</si>
  <si>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</si>
  <si>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</si>
  <si>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</si>
  <si>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</si>
  <si>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</si>
  <si>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</si>
  <si>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</si>
  <si>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</si>
  <si>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</si>
  <si>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</si>
  <si>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</si>
  <si>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</si>
  <si>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</si>
  <si>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</si>
  <si>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</si>
  <si>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</si>
  <si>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</si>
  <si>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</si>
  <si>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</si>
  <si>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</si>
  <si>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</si>
  <si>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</si>
  <si>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</si>
  <si>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</si>
  <si>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</si>
  <si>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</si>
  <si>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</si>
  <si>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</si>
  <si>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</si>
  <si>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</si>
  <si>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</si>
  <si>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</si>
  <si>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</si>
  <si>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</si>
  <si>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</si>
  <si>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</si>
  <si>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</si>
  <si>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</si>
  <si>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</si>
  <si>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</si>
  <si>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</si>
  <si>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</si>
  <si>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</si>
  <si>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</si>
  <si>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</si>
  <si>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</si>
  <si>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</si>
  <si>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</si>
  <si>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</si>
  <si>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</si>
  <si>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</si>
  <si>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</si>
  <si>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</si>
  <si>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</si>
  <si>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</si>
  <si>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</si>
  <si>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</si>
  <si>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</si>
  <si>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</si>
  <si>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</si>
  <si>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</si>
  <si>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</si>
  <si>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</si>
  <si>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</si>
  <si>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</si>
  <si>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</si>
  <si>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</si>
  <si>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</si>
  <si>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</si>
  <si>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</si>
  <si>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</si>
  <si>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</si>
  <si>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</si>
  <si>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</si>
  <si>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</si>
  <si>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</si>
  <si>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</si>
  <si>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</si>
  <si>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</si>
  <si>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</si>
  <si>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</si>
  <si>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</si>
  <si>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</si>
  <si>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</si>
  <si>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</si>
  <si>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</si>
  <si>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</si>
  <si>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</si>
  <si>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</si>
  <si>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</si>
  <si>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</si>
  <si>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</si>
  <si>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</si>
  <si>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</si>
  <si>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</si>
  <si>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</si>
  <si>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</si>
  <si>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</si>
  <si>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</si>
  <si>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</si>
  <si>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</si>
  <si>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</si>
  <si>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</si>
  <si>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</si>
  <si>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</si>
  <si>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</si>
  <si>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</si>
  <si>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</si>
  <si>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</si>
  <si>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</si>
  <si>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</si>
  <si>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</si>
  <si>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</si>
  <si>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</si>
  <si>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</si>
  <si>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</si>
  <si>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</si>
  <si>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</si>
  <si>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</si>
  <si>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</si>
  <si>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</si>
  <si>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</si>
  <si>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</si>
  <si>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</si>
  <si>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</si>
  <si>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</si>
  <si>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</si>
  <si>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</si>
  <si>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</si>
  <si>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</si>
  <si>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</si>
  <si>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</si>
  <si>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</si>
  <si>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</si>
  <si>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</si>
  <si>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</si>
  <si>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</si>
  <si>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</si>
  <si>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</si>
  <si>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</si>
  <si>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</si>
  <si>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</si>
  <si>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</si>
  <si>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</si>
  <si>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</si>
  <si>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</si>
  <si>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</si>
  <si>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</si>
  <si>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</si>
  <si>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</si>
  <si>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</si>
  <si>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</si>
  <si>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</si>
  <si>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</si>
  <si>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</si>
  <si>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</si>
  <si>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</si>
  <si>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</si>
  <si>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</si>
  <si>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</si>
  <si>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</si>
  <si>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</si>
  <si>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</si>
  <si>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</si>
  <si>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</si>
  <si>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</si>
  <si>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</si>
  <si>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</si>
  <si>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</si>
  <si>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</si>
  <si>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</si>
  <si>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</si>
  <si>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</si>
  <si>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</si>
  <si>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</si>
  <si>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</si>
  <si>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</si>
  <si>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</si>
  <si>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</si>
  <si>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</si>
  <si>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</si>
  <si>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</si>
  <si>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</si>
  <si>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</si>
  <si>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</si>
  <si>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</si>
  <si>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</si>
  <si>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</si>
  <si>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</si>
  <si>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</si>
  <si>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</si>
  <si>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</si>
  <si>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</si>
  <si>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</si>
  <si>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</si>
  <si>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</si>
  <si>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</si>
  <si>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</si>
  <si>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</si>
  <si>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</si>
  <si>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</si>
  <si>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</si>
  <si>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</si>
  <si>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</si>
  <si>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</si>
  <si>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</si>
  <si>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</si>
  <si>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</si>
  <si>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</si>
  <si>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</si>
  <si>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</si>
  <si>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</si>
  <si>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</si>
  <si>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</si>
  <si>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</si>
  <si>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</si>
  <si>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</si>
  <si>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</si>
  <si>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</si>
  <si>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</si>
  <si>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</si>
  <si>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</si>
  <si>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</si>
  <si>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</si>
  <si>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</si>
  <si>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</si>
  <si>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</si>
  <si>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</si>
  <si>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</si>
  <si>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</si>
  <si>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</si>
  <si>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</si>
  <si>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</si>
  <si>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</si>
  <si>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</si>
  <si>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</si>
  <si>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</si>
  <si>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</si>
  <si>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</si>
  <si>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</si>
  <si>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</si>
  <si>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</si>
  <si>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</si>
  <si>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</si>
  <si>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</si>
  <si>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</si>
  <si>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</si>
  <si>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</si>
  <si>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</si>
  <si>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</si>
  <si>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</si>
  <si>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</si>
  <si>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</si>
  <si>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</si>
  <si>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</si>
  <si>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</si>
  <si>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</si>
  <si>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</si>
  <si>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</si>
  <si>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</si>
  <si>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</si>
  <si>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</si>
  <si>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</si>
  <si>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</si>
  <si>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</si>
  <si>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</si>
  <si>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</si>
  <si>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</si>
  <si>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</si>
  <si>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</si>
  <si>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</si>
  <si>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</si>
  <si>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</si>
  <si>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</si>
  <si>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</si>
  <si>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</si>
  <si>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</si>
  <si>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</si>
  <si>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</si>
  <si>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</si>
  <si>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</si>
  <si>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</si>
  <si>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</si>
  <si>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</si>
  <si>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</si>
  <si>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</si>
  <si>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</si>
  <si>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</si>
  <si>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</si>
  <si>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</si>
  <si>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</si>
  <si>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</si>
  <si>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</si>
  <si>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</si>
  <si>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</si>
  <si>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</si>
  <si>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</si>
  <si>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</si>
  <si>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</si>
  <si>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</si>
  <si>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</si>
  <si>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</si>
  <si>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</si>
  <si>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</si>
  <si>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</si>
  <si>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</si>
  <si>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</si>
  <si>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</si>
  <si>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</si>
  <si>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</si>
  <si>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</si>
  <si>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</si>
  <si>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</si>
  <si>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</si>
  <si>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</si>
  <si>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</si>
  <si>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</si>
  <si>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</si>
  <si>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</si>
  <si>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</si>
  <si>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</si>
  <si>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</si>
  <si>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</si>
  <si>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</si>
  <si>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</si>
  <si>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</si>
  <si>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</si>
  <si>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</si>
  <si>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</si>
  <si>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</si>
  <si>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</si>
  <si>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</si>
  <si>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</si>
  <si>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</si>
  <si>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</si>
  <si>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</si>
  <si>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</si>
  <si>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</si>
  <si>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</si>
  <si>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</si>
  <si>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</si>
  <si>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</si>
  <si>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</si>
  <si>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</si>
  <si>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</si>
  <si>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</si>
  <si>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</si>
  <si>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</si>
  <si>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</si>
  <si>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</si>
  <si>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</si>
  <si>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</si>
  <si>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</si>
  <si>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</si>
  <si>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</si>
  <si>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</si>
  <si>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</si>
  <si>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</si>
  <si>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</si>
  <si>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</si>
  <si>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</si>
  <si>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</si>
  <si>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</si>
  <si>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</si>
  <si>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</si>
  <si>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</si>
  <si>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</si>
  <si>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</si>
  <si>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</si>
  <si>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</si>
  <si>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</si>
  <si>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</si>
  <si>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</si>
  <si>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</si>
  <si>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</si>
  <si>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</si>
  <si>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</si>
  <si>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</si>
  <si>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</si>
  <si>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</si>
  <si>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</si>
  <si>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</si>
  <si>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</si>
  <si>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</si>
  <si>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</si>
  <si>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</si>
  <si>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</si>
  <si>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</si>
  <si>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</si>
  <si>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</si>
  <si>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</si>
  <si>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</si>
  <si>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</si>
  <si>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</si>
  <si>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</si>
  <si>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</si>
  <si>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</si>
  <si>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</si>
  <si>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</si>
  <si>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</si>
  <si>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</si>
  <si>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</si>
  <si>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</si>
  <si>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</si>
  <si>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</si>
  <si>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</si>
  <si>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</si>
  <si>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</si>
  <si>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</si>
  <si>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</si>
  <si>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</si>
  <si>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</si>
  <si>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</si>
  <si>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</si>
  <si>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</si>
  <si>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</si>
  <si>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</si>
  <si>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</si>
  <si>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</si>
  <si>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</si>
  <si>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</si>
  <si>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</si>
  <si>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</si>
  <si>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</si>
  <si>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</si>
  <si>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</si>
  <si>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</si>
  <si>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</si>
  <si>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</si>
  <si>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</si>
  <si>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</si>
  <si>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</si>
  <si>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</si>
  <si>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</si>
  <si>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</si>
  <si>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</si>
  <si>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</si>
  <si>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</si>
  <si>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</si>
  <si>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</si>
  <si>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</si>
  <si>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</si>
  <si>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</si>
  <si>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</si>
  <si>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</si>
  <si>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</si>
  <si>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</si>
  <si>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</si>
  <si>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</si>
  <si>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</si>
  <si>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</si>
  <si>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</si>
  <si>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</si>
  <si>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</si>
  <si>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</si>
  <si>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</si>
  <si>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</si>
  <si>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</si>
  <si>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</si>
  <si>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</si>
  <si>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</si>
  <si>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</si>
  <si>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</si>
  <si>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</si>
  <si>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</si>
  <si>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</si>
  <si>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</si>
  <si>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</si>
  <si>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</si>
  <si>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</si>
  <si>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</si>
  <si>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</si>
  <si>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</si>
  <si>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</si>
  <si>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</si>
  <si>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</si>
  <si>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</si>
  <si>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</si>
  <si>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</si>
  <si>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</si>
  <si>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</si>
  <si>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</si>
  <si>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</si>
  <si>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</si>
  <si>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</si>
  <si>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</si>
  <si>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</si>
  <si>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</si>
  <si>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</si>
  <si>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</si>
  <si>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</si>
  <si>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</si>
  <si>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</si>
  <si>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</si>
  <si>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</si>
  <si>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</si>
  <si>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</si>
  <si>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</si>
  <si>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</si>
  <si>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</si>
  <si>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</si>
  <si>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</si>
  <si>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</si>
  <si>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</si>
  <si>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</si>
  <si>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</si>
  <si>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</si>
  <si>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</si>
  <si>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</si>
  <si>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</si>
  <si>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</si>
  <si>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</si>
  <si>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</si>
  <si>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</si>
  <si>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</si>
  <si>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</si>
  <si>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</si>
  <si>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</si>
  <si>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</si>
  <si>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</si>
  <si>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</si>
  <si>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</si>
  <si>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</si>
  <si>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</si>
  <si>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</si>
  <si>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</si>
  <si>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</si>
  <si>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</si>
  <si>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</si>
  <si>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</si>
  <si>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</si>
  <si>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</si>
  <si>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</si>
  <si>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</si>
  <si>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</si>
  <si>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</si>
  <si>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</si>
  <si>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</si>
  <si>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</si>
  <si>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</si>
  <si>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</si>
  <si>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</si>
  <si>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</si>
  <si>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</si>
  <si>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</si>
  <si>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</si>
  <si>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</si>
  <si>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</si>
  <si>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</si>
  <si>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</si>
  <si>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</si>
  <si>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</si>
  <si>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</si>
  <si>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</si>
  <si>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</si>
  <si>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</si>
  <si>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</si>
  <si>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</si>
  <si>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</si>
  <si>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</si>
  <si>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</si>
  <si>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</si>
  <si>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</si>
  <si>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</si>
  <si>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</si>
  <si>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</si>
  <si>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</si>
  <si>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</si>
  <si>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</si>
  <si>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</si>
  <si>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</si>
  <si>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</si>
  <si>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</si>
  <si>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</si>
  <si>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</si>
  <si>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</si>
  <si>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</si>
  <si>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</si>
  <si>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</si>
  <si>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</si>
  <si>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</si>
  <si>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</si>
  <si>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</si>
  <si>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</si>
  <si>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</si>
  <si>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</si>
  <si>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</si>
  <si>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</si>
  <si>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</si>
  <si>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</si>
  <si>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</si>
  <si>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</si>
  <si>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</si>
  <si>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</si>
  <si>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</si>
  <si>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</si>
  <si>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</si>
  <si>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</si>
  <si>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</si>
  <si>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</si>
  <si>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</si>
  <si>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</si>
  <si>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</si>
  <si>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</si>
  <si>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</si>
  <si>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</si>
  <si>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</si>
  <si>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</si>
  <si>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</si>
  <si>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</si>
  <si>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</si>
  <si>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</si>
  <si>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</si>
  <si>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</si>
  <si>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</si>
  <si>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</si>
  <si>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</si>
  <si>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</si>
  <si>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</si>
  <si>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</si>
  <si>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</si>
  <si>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</si>
  <si>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</si>
  <si>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</si>
  <si>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</si>
  <si>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</si>
  <si>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</si>
  <si>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</si>
  <si>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</si>
  <si>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</si>
  <si>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</si>
  <si>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</si>
  <si>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</si>
  <si>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</si>
  <si>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</si>
  <si>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</si>
  <si>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</si>
  <si>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</si>
  <si>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</si>
  <si>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</si>
  <si>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</si>
  <si>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</si>
  <si>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</si>
  <si>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</si>
  <si>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</si>
  <si>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</si>
  <si>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</si>
  <si>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</si>
  <si>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</si>
  <si>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</si>
  <si>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</si>
  <si>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</si>
  <si>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</si>
  <si>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</si>
  <si>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</si>
  <si>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</si>
  <si>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</si>
  <si>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</si>
  <si>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</si>
  <si>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</si>
  <si>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</si>
  <si>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</si>
  <si>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</si>
  <si>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</si>
  <si>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</si>
  <si>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</si>
  <si>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</si>
  <si>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</si>
  <si>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</si>
  <si>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</si>
  <si>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</si>
  <si>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</si>
  <si>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</si>
  <si>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</si>
  <si>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</si>
  <si>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</si>
  <si>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</si>
  <si>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</si>
  <si>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</si>
  <si>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</si>
  <si>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</si>
  <si>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</si>
  <si>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</si>
  <si>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</si>
  <si>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</si>
  <si>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</si>
  <si>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</si>
  <si>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</si>
  <si>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</si>
  <si>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</si>
  <si>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</si>
  <si>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</si>
  <si>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</si>
  <si>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</si>
  <si>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</si>
  <si>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</si>
  <si>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</si>
  <si>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</si>
  <si>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</si>
  <si>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</si>
  <si>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</si>
  <si>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</si>
  <si>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</si>
  <si>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</si>
  <si>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</si>
  <si>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</si>
  <si>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</si>
  <si>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</si>
  <si>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</si>
  <si>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</si>
  <si>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</si>
  <si>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</si>
  <si>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</si>
  <si>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</si>
  <si>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</si>
  <si>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</si>
  <si>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</si>
  <si>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</si>
  <si>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</si>
  <si>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</si>
  <si>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</si>
  <si>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</si>
  <si>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</si>
  <si>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</si>
  <si>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</si>
  <si>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</si>
  <si>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</si>
  <si>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</si>
  <si>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</si>
  <si>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</si>
  <si>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</si>
  <si>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</si>
  <si>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</si>
  <si>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</si>
  <si>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</si>
  <si>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</si>
  <si>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</si>
  <si>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</si>
  <si>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</si>
  <si>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</si>
  <si>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</si>
  <si>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</si>
  <si>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</si>
  <si>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</si>
  <si>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</si>
  <si>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</si>
  <si>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</si>
  <si>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</si>
  <si>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</si>
  <si>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</si>
  <si>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</si>
  <si>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</si>
  <si>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</si>
  <si>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</si>
  <si>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</si>
  <si>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</si>
  <si>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</si>
  <si>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</si>
  <si>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</si>
  <si>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</si>
  <si>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</si>
  <si>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</si>
  <si>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</si>
  <si>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</si>
  <si>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</si>
  <si>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</si>
  <si>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</si>
  <si>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</si>
  <si>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</si>
  <si>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</si>
  <si>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</si>
  <si>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</si>
  <si>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</si>
  <si>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</si>
  <si>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</si>
  <si>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</si>
  <si>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</si>
  <si>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</si>
  <si>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</si>
  <si>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</si>
  <si>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</si>
  <si>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</si>
  <si>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</si>
  <si>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</si>
  <si>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</si>
  <si>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</si>
  <si>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</si>
  <si>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</si>
  <si>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</si>
  <si>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</si>
  <si>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</si>
  <si>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</si>
  <si>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</si>
  <si>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</si>
  <si>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</si>
  <si>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</si>
  <si>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</si>
  <si>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</si>
  <si>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</si>
  <si>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</si>
  <si>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</si>
  <si>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</si>
  <si>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</si>
  <si>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</si>
  <si>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</si>
  <si>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</si>
  <si>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</si>
  <si>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</si>
  <si>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</si>
  <si>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</si>
  <si>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</si>
  <si>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</si>
  <si>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</si>
  <si>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</si>
  <si>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</si>
  <si>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</si>
  <si>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</si>
  <si>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</si>
  <si>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</si>
  <si>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</si>
  <si>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</si>
  <si>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</si>
  <si>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</si>
  <si>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</si>
  <si>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</si>
  <si>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</si>
  <si>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</si>
  <si>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</si>
  <si>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</si>
  <si>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</si>
  <si>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</si>
  <si>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</si>
  <si>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</si>
  <si>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</si>
  <si>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</si>
  <si>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</si>
  <si>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</si>
  <si>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</si>
  <si>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</si>
  <si>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</si>
  <si>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</si>
  <si>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</si>
  <si>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</si>
  <si>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</si>
  <si>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</si>
  <si>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</si>
  <si>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</si>
  <si>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</si>
  <si>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</si>
  <si>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</si>
  <si>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</si>
  <si>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</si>
  <si>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</si>
  <si>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</si>
  <si>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</si>
  <si>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</si>
  <si>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</si>
  <si>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</si>
  <si>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</si>
  <si>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</si>
  <si>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</si>
  <si>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</si>
  <si>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</si>
  <si>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</si>
  <si>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</si>
  <si>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</si>
  <si>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</si>
  <si>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</si>
  <si>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</si>
  <si>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</si>
  <si>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</si>
  <si>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</si>
  <si>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</si>
  <si>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</si>
  <si>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</si>
  <si>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</si>
  <si>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</si>
  <si>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</si>
  <si>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</si>
  <si>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</si>
  <si>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</si>
  <si>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</si>
  <si>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</si>
  <si>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</si>
  <si>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</si>
  <si>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</si>
  <si>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</si>
  <si>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</si>
  <si>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</si>
  <si>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</si>
  <si>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</si>
  <si>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</si>
  <si>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</si>
  <si>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</si>
  <si>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</si>
  <si>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</si>
  <si>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</si>
  <si>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</si>
  <si>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</si>
  <si>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</si>
  <si>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</si>
  <si>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</si>
  <si>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</si>
  <si>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</si>
  <si>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</si>
  <si>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</si>
  <si>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</si>
  <si>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</si>
  <si>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</si>
  <si>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</si>
  <si>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</si>
  <si>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</si>
  <si>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</si>
  <si>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</si>
  <si>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</si>
  <si>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</si>
  <si>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</si>
  <si>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</si>
  <si>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</si>
  <si>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</si>
  <si>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</si>
  <si>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</si>
  <si>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</si>
  <si>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</si>
  <si>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</si>
  <si>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</si>
  <si>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</si>
  <si>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</si>
  <si>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</si>
  <si>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</si>
  <si>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</si>
  <si>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</si>
  <si>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</si>
  <si>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</si>
  <si>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</si>
  <si>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</si>
  <si>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</si>
  <si>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</si>
  <si>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</si>
  <si>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</si>
  <si>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</si>
  <si>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</si>
  <si>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</si>
  <si>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</si>
  <si>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</si>
  <si>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</si>
  <si>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</si>
  <si>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</si>
  <si>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</si>
  <si>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</si>
  <si>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</si>
  <si>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</si>
  <si>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</si>
  <si>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</si>
  <si>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</si>
  <si>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</si>
  <si>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</si>
  <si>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</si>
  <si>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</si>
  <si>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</si>
  <si>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</si>
  <si>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</si>
  <si>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</si>
  <si>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</si>
  <si>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</si>
  <si>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</si>
  <si>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</si>
  <si>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</si>
  <si>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</si>
  <si>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</si>
  <si>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</si>
  <si>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</si>
  <si>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</si>
  <si>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</si>
  <si>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</si>
  <si>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</si>
  <si>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</si>
  <si>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</si>
  <si>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</si>
  <si>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</si>
  <si>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</si>
  <si>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</si>
  <si>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</si>
  <si>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</si>
  <si>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</si>
  <si>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</si>
  <si>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</si>
  <si>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</si>
  <si>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</si>
  <si>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</si>
  <si>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</si>
  <si>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</si>
  <si>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</si>
  <si>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</si>
  <si>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</si>
  <si>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</si>
  <si>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</si>
  <si>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</si>
  <si>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</si>
  <si>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</si>
  <si>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</si>
  <si>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</si>
  <si>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</si>
  <si>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</si>
  <si>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</si>
  <si>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</si>
  <si>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</si>
  <si>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</si>
  <si>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</si>
  <si>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</si>
  <si>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</si>
  <si>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</si>
  <si>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</si>
  <si>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</si>
  <si>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</si>
  <si>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</si>
  <si>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</si>
  <si>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</si>
  <si>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</si>
  <si>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</si>
  <si>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</si>
  <si>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</si>
  <si>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</si>
  <si>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</si>
  <si>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</si>
  <si>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</si>
  <si>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</si>
  <si>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</si>
  <si>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</si>
  <si>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</si>
  <si>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</si>
  <si>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</si>
  <si>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</si>
  <si>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</si>
  <si>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</si>
  <si>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</si>
  <si>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</si>
  <si>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</si>
  <si>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</si>
  <si>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</si>
  <si>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</si>
  <si>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</si>
  <si>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</si>
  <si>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</si>
  <si>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</si>
  <si>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</si>
  <si>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</si>
  <si>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</si>
  <si>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</si>
  <si>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</si>
  <si>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</si>
  <si>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</si>
  <si>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</si>
  <si>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</si>
  <si>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</si>
  <si>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</si>
  <si>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</si>
  <si>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</si>
  <si>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</si>
  <si>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</si>
  <si>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</si>
  <si>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</si>
  <si>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</si>
  <si>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</si>
  <si>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</si>
  <si>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</si>
  <si>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</si>
  <si>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</si>
  <si>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</si>
  <si>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</si>
  <si>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</si>
  <si>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</si>
  <si>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</si>
  <si>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</si>
  <si>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</si>
  <si>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</si>
  <si>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</si>
  <si>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</si>
  <si>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</si>
  <si>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</si>
  <si>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</si>
  <si>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</si>
  <si>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</si>
  <si>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</si>
  <si>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</si>
  <si>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</si>
  <si>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</si>
  <si>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</si>
  <si>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</si>
  <si>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</si>
  <si>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</si>
  <si>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</si>
  <si>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</si>
  <si>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</si>
  <si>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</si>
  <si>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</si>
  <si>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</si>
  <si>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</si>
  <si>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</si>
  <si>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</si>
  <si>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</si>
  <si>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</si>
  <si>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</si>
  <si>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</si>
  <si>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</si>
  <si>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</si>
  <si>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</si>
  <si>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</si>
  <si>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</si>
  <si>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</si>
  <si>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</si>
  <si>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</si>
  <si>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</si>
  <si>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</si>
  <si>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</si>
  <si>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</si>
  <si>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</si>
  <si>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</si>
  <si>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</si>
  <si>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</si>
  <si>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</si>
  <si>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</si>
  <si>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</si>
  <si>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</si>
  <si>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</si>
  <si>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</si>
  <si>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</si>
  <si>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</si>
  <si>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</si>
  <si>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</si>
  <si>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</si>
  <si>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</si>
  <si>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</si>
  <si>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</si>
  <si>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</si>
  <si>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</si>
  <si>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</si>
  <si>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</si>
  <si>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</si>
  <si>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</si>
  <si>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</si>
  <si>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</si>
  <si>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</si>
  <si>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</si>
  <si>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</si>
  <si>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</si>
  <si>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</si>
  <si>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</si>
  <si>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</si>
  <si>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</si>
  <si>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</si>
  <si>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</si>
  <si>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</si>
  <si>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</si>
  <si>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</si>
  <si>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</si>
  <si>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</si>
  <si>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</si>
  <si>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</si>
  <si>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</si>
  <si>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</si>
  <si>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</si>
  <si>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</si>
  <si>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</si>
  <si>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</si>
  <si>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</si>
  <si>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</si>
  <si>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</si>
  <si>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</si>
  <si>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</si>
  <si>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</si>
  <si>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</si>
  <si>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</si>
  <si>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</si>
  <si>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</si>
  <si>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</si>
  <si>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</si>
  <si>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</si>
  <si>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</si>
  <si>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</si>
  <si>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</si>
  <si>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</si>
  <si>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</si>
  <si>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</si>
  <si>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</si>
  <si>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</si>
  <si>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</si>
  <si>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</si>
  <si>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</si>
  <si>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</si>
  <si>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</si>
  <si>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</si>
  <si>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</si>
  <si>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</si>
  <si>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</si>
  <si>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</si>
  <si>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</si>
  <si>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</si>
  <si>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</si>
  <si>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</si>
  <si>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</si>
  <si>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</si>
  <si>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</si>
  <si>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</si>
  <si>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</si>
  <si>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</si>
  <si>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</si>
  <si>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</si>
  <si>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</si>
  <si>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</si>
  <si>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</si>
  <si>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</si>
  <si>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</si>
  <si>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</si>
  <si>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</si>
  <si>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</si>
  <si>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</si>
  <si>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</si>
  <si>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</si>
  <si>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</si>
  <si>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</si>
  <si>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</si>
  <si>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</si>
  <si>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</si>
  <si>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</si>
  <si>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</si>
  <si>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</si>
  <si>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</si>
  <si>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</si>
  <si>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</si>
  <si>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</si>
  <si>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</si>
  <si>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</si>
  <si>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</si>
  <si>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</si>
  <si>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</si>
  <si>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</si>
  <si>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</si>
  <si>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</si>
  <si>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</si>
  <si>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</si>
  <si>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</si>
  <si>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</si>
  <si>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</si>
  <si>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</si>
  <si>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</si>
  <si>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</si>
  <si>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</si>
  <si>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</si>
  <si>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</si>
  <si>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</si>
  <si>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</si>
  <si>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</si>
  <si>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</si>
  <si>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</si>
  <si>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</si>
  <si>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</si>
  <si>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</si>
  <si>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</si>
  <si>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</si>
  <si>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</si>
  <si>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</si>
  <si>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</si>
  <si>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</si>
  <si>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</si>
  <si>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</si>
  <si>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</si>
  <si>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</si>
  <si>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</si>
  <si>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</si>
  <si>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</si>
  <si>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</si>
  <si>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</si>
  <si>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</si>
  <si>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</si>
  <si>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</si>
  <si>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</si>
  <si>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</si>
  <si>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</si>
  <si>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</si>
  <si>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</si>
  <si>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</si>
  <si>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</si>
  <si>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</si>
  <si>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</si>
  <si>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</si>
  <si>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</si>
  <si>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</si>
  <si>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</si>
  <si>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</si>
  <si>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</si>
  <si>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</si>
  <si>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</si>
  <si>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</si>
  <si>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</si>
  <si>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</si>
  <si>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</si>
  <si>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</si>
  <si>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</si>
  <si>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</si>
  <si>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</si>
  <si>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</si>
  <si>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</si>
  <si>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</si>
  <si>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</si>
  <si>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</si>
  <si>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</si>
  <si>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</si>
  <si>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</si>
  <si>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</si>
  <si>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</si>
  <si>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</si>
  <si>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</si>
  <si>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</si>
  <si>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</si>
  <si>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</si>
  <si>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</si>
  <si>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</si>
  <si>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</si>
  <si>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</si>
  <si>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</si>
  <si>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</si>
  <si>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</si>
  <si>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</si>
  <si>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</si>
  <si>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</si>
  <si>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</si>
  <si>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</si>
  <si>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</si>
  <si>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</si>
  <si>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</si>
  <si>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</si>
  <si>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</si>
  <si>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</si>
  <si>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</si>
  <si>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</si>
  <si>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</si>
  <si>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</si>
  <si>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</si>
  <si>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</si>
  <si>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</si>
  <si>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</si>
  <si>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</si>
  <si>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</si>
  <si>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</si>
  <si>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</si>
  <si>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</si>
  <si>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</si>
  <si>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</si>
  <si>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</si>
  <si>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</si>
  <si>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</si>
  <si>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</si>
  <si>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</si>
  <si>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</si>
  <si>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</si>
  <si>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</si>
  <si>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</si>
  <si>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</si>
  <si>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</si>
  <si>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</si>
  <si>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</si>
  <si>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</si>
  <si>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</si>
  <si>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</si>
  <si>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</si>
  <si>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</si>
  <si>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</si>
  <si>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</si>
  <si>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</si>
  <si>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</si>
  <si>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</si>
  <si>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</si>
  <si>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</si>
  <si>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</si>
  <si>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</si>
  <si>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</si>
  <si>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</si>
  <si>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</si>
  <si>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</si>
  <si>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</si>
  <si>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</si>
  <si>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</si>
  <si>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</si>
  <si>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</si>
  <si>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</si>
  <si>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</si>
  <si>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</si>
  <si>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</si>
  <si>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</si>
  <si>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</si>
  <si>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</si>
  <si>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</si>
  <si>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</si>
  <si>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</si>
  <si>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</si>
  <si>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</si>
  <si>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</si>
  <si>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</si>
  <si>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</si>
  <si>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</si>
  <si>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</si>
  <si>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</si>
  <si>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</si>
  <si>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</si>
  <si>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</si>
  <si>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</si>
  <si>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</si>
  <si>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</si>
  <si>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</si>
  <si>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</si>
  <si>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</si>
  <si>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</si>
  <si>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</si>
  <si>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</si>
  <si>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</si>
  <si>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</si>
  <si>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</si>
  <si>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</si>
  <si>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</si>
  <si>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</si>
  <si>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</si>
  <si>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</si>
  <si>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</si>
  <si>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</si>
  <si>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</si>
  <si>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</si>
  <si>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</si>
  <si>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</si>
  <si>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</si>
  <si>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</si>
  <si>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</si>
  <si>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</si>
  <si>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</si>
  <si>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</si>
  <si>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</si>
  <si>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</si>
  <si>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</si>
  <si>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</si>
  <si>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</si>
  <si>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</si>
  <si>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</si>
  <si>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</si>
  <si>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</si>
  <si>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</si>
  <si>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</si>
  <si>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</si>
  <si>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</si>
  <si>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</si>
  <si>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</si>
  <si>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</si>
  <si>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</si>
  <si>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</si>
  <si>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</si>
  <si>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</si>
  <si>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</si>
  <si>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</si>
  <si>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</si>
  <si>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</si>
  <si>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</si>
  <si>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</si>
  <si>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</si>
  <si>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</si>
  <si>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</si>
  <si>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</si>
  <si>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</si>
  <si>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</si>
  <si>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</si>
  <si>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</si>
  <si>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</si>
  <si>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</si>
  <si>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</si>
  <si>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</si>
  <si>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</si>
  <si>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</si>
  <si>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</si>
  <si>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</si>
  <si>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</si>
  <si>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</si>
  <si>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</si>
  <si>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</si>
  <si>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</si>
  <si>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</si>
  <si>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</si>
  <si>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</si>
  <si>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</si>
  <si>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</si>
  <si>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</si>
  <si>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</si>
  <si>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</si>
  <si>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</si>
  <si>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</si>
  <si>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</si>
  <si>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</si>
  <si>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</si>
  <si>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</si>
  <si>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</si>
  <si>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</si>
  <si>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</si>
  <si>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</si>
  <si>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</si>
  <si>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</si>
  <si>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</si>
  <si>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</si>
  <si>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</si>
  <si>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</si>
  <si>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</si>
  <si>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</si>
  <si>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</si>
  <si>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</si>
  <si>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</si>
  <si>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</si>
  <si>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</si>
  <si>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</si>
  <si>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</si>
  <si>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</si>
  <si>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</si>
  <si>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</si>
  <si>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</si>
  <si>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</si>
  <si>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</si>
  <si>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</si>
  <si>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</si>
  <si>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</si>
  <si>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</si>
  <si>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</si>
  <si>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</si>
  <si>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</si>
  <si>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</si>
  <si>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</si>
  <si>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</si>
  <si>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</si>
  <si>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</si>
  <si>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</si>
  <si>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</si>
  <si>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</si>
  <si>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</si>
  <si>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</si>
  <si>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</si>
  <si>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</si>
  <si>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</si>
  <si>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</si>
  <si>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</si>
  <si>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</si>
  <si>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</si>
  <si>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</si>
  <si>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</si>
  <si>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</si>
  <si>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</si>
  <si>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</si>
  <si>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</si>
  <si>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</si>
  <si>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</si>
  <si>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</si>
  <si>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</si>
  <si>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</si>
  <si>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</si>
  <si>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</si>
  <si>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</si>
  <si>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</si>
  <si>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</si>
  <si>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</si>
  <si>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</si>
  <si>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</si>
  <si>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</si>
  <si>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</si>
  <si>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</si>
  <si>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</si>
  <si>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</si>
  <si>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</si>
  <si>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</si>
  <si>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</si>
  <si>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</si>
  <si>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</si>
  <si>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</si>
  <si>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</si>
  <si>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</si>
  <si>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</si>
  <si>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</si>
  <si>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</si>
  <si>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</si>
  <si>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</si>
  <si>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</si>
  <si>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</si>
  <si>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</si>
  <si>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</si>
  <si>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</si>
  <si>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</si>
  <si>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</si>
  <si>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</si>
  <si>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</si>
  <si>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</si>
  <si>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</si>
  <si>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</si>
  <si>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</si>
  <si>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</si>
  <si>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</si>
  <si>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</si>
  <si>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</si>
  <si>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</si>
  <si>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</si>
  <si>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</si>
  <si>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</si>
  <si>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</si>
  <si>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</si>
  <si>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</si>
  <si>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</si>
  <si>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</si>
  <si>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</si>
  <si>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</si>
  <si>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</si>
  <si>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</si>
  <si>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</si>
  <si>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</si>
  <si>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</si>
  <si>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</si>
  <si>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</si>
  <si>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</si>
  <si>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</si>
  <si>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</si>
  <si>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</si>
  <si>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</si>
  <si>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</si>
  <si>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</si>
  <si>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</si>
  <si>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</si>
  <si>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</si>
  <si>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</si>
  <si>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</si>
  <si>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</si>
  <si>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</si>
  <si>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</si>
  <si>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</si>
  <si>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</si>
  <si>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</si>
  <si>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</si>
  <si>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</si>
  <si>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</si>
  <si>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</si>
  <si>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</si>
  <si>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</si>
  <si>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</si>
  <si>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</si>
  <si>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</si>
  <si>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</si>
  <si>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</si>
  <si>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</si>
  <si>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</si>
  <si>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</si>
  <si>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</si>
  <si>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</si>
  <si>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</si>
  <si>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</si>
  <si>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</si>
  <si>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</si>
  <si>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</si>
  <si>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</si>
  <si>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</si>
  <si>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</si>
  <si>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</si>
  <si>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</si>
  <si>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</si>
  <si>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</si>
  <si>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</si>
  <si>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</si>
  <si>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</si>
  <si>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</si>
  <si>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</si>
  <si>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</si>
  <si>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</si>
  <si>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</si>
  <si>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</si>
  <si>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</si>
  <si>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</si>
  <si>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</si>
  <si>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</si>
  <si>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</si>
  <si>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</si>
  <si>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</si>
  <si>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</si>
  <si>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</si>
  <si>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</si>
  <si>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</si>
  <si>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</si>
  <si>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</si>
  <si>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</si>
  <si>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</si>
  <si>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</si>
  <si>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</si>
  <si>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</si>
  <si>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</si>
  <si>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</si>
  <si>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</si>
  <si>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</si>
  <si>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</si>
  <si>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</si>
  <si>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</si>
  <si>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</si>
  <si>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</si>
  <si>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</si>
  <si>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</si>
  <si>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</si>
  <si>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</si>
  <si>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</si>
  <si>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</si>
  <si>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</si>
  <si>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</si>
  <si>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</si>
  <si>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</si>
  <si>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</si>
  <si>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</si>
  <si>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</si>
  <si>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</si>
  <si>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</si>
  <si>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</si>
  <si>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</si>
  <si>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</si>
  <si>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</si>
  <si>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</si>
  <si>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</si>
  <si>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</si>
  <si>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</si>
  <si>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</si>
  <si>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</si>
  <si>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</si>
  <si>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</si>
  <si>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</si>
  <si>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</si>
  <si>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</si>
  <si>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</si>
  <si>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</si>
  <si>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</si>
  <si>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</si>
  <si>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</si>
  <si>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</si>
  <si>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</si>
  <si>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</si>
  <si>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</si>
  <si>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</si>
  <si>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</si>
  <si>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</si>
  <si>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</si>
  <si>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</si>
  <si>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</si>
  <si>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</si>
  <si>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</si>
  <si>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</si>
  <si>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</si>
  <si>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</si>
  <si>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</si>
  <si>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</si>
  <si>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</si>
  <si>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</si>
  <si>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</si>
  <si>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</si>
  <si>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</si>
  <si>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</si>
  <si>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</si>
  <si>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</si>
  <si>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</si>
  <si>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</si>
  <si>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</si>
  <si>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</si>
  <si>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</si>
  <si>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</si>
  <si>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</si>
  <si>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</si>
  <si>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</si>
  <si>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</si>
  <si>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</si>
  <si>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</si>
  <si>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</si>
  <si>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</si>
  <si>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</si>
  <si>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</si>
  <si>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</si>
  <si>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</si>
  <si>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</si>
  <si>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</si>
  <si>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</si>
  <si>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</si>
  <si>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</si>
  <si>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</si>
  <si>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</si>
  <si>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</si>
  <si>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</si>
  <si>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</si>
  <si>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</si>
  <si>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</si>
  <si>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</si>
  <si>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</si>
  <si>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</si>
  <si>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</si>
  <si>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</si>
  <si>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</si>
  <si>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</si>
  <si>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</si>
  <si>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</si>
  <si>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</si>
  <si>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</si>
  <si>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</si>
  <si>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</si>
  <si>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</si>
  <si>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</si>
  <si>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</si>
  <si>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</si>
  <si>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</si>
  <si>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</si>
  <si>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</si>
  <si>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</si>
  <si>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</si>
  <si>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</si>
  <si>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</si>
  <si>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</si>
  <si>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</si>
  <si>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</si>
  <si>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</si>
  <si>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</si>
  <si>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</si>
  <si>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</si>
  <si>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</si>
  <si>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</si>
  <si>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</si>
  <si>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</si>
  <si>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</si>
  <si>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</si>
  <si>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</si>
  <si>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</si>
  <si>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</si>
  <si>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</si>
  <si>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</si>
  <si>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</si>
  <si>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</si>
  <si>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</si>
  <si>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</si>
  <si>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</si>
  <si>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</si>
  <si>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</si>
  <si>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</si>
  <si>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</si>
  <si>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</si>
  <si>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</si>
  <si>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</si>
  <si>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</si>
  <si>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</si>
  <si>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</si>
  <si>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</si>
  <si>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</si>
  <si>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</si>
  <si>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</si>
  <si>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</si>
  <si>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</si>
  <si>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</si>
  <si>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</si>
  <si>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</si>
  <si>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</si>
  <si>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</si>
  <si>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</si>
  <si>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</si>
  <si>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</si>
  <si>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</si>
  <si>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</si>
  <si>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</si>
  <si>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</si>
  <si>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</si>
  <si>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</si>
  <si>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</si>
  <si>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</si>
  <si>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</si>
  <si>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</si>
  <si>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</si>
  <si>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</si>
  <si>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</si>
  <si>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</si>
  <si>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</si>
  <si>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</si>
  <si>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</si>
  <si>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</si>
  <si>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</si>
  <si>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</si>
  <si>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</si>
  <si>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</si>
  <si>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</si>
  <si>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</si>
  <si>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</si>
  <si>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</si>
  <si>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</si>
  <si>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</si>
  <si>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</si>
  <si>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</si>
  <si>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</si>
  <si>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</si>
  <si>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</si>
  <si>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</si>
  <si>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</si>
  <si>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</si>
  <si>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</si>
  <si>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</si>
  <si>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</si>
  <si>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</si>
  <si>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</si>
  <si>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</si>
  <si>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</si>
  <si>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</si>
  <si>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</si>
  <si>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</si>
  <si>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</si>
  <si>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</si>
  <si>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</si>
  <si>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</si>
  <si>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</si>
  <si>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</si>
  <si>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</si>
  <si>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</si>
  <si>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</si>
  <si>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</si>
  <si>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</si>
  <si>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</si>
  <si>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</si>
  <si>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</si>
  <si>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</si>
  <si>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</si>
  <si>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</si>
  <si>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</si>
  <si>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</si>
  <si>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</si>
  <si>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</si>
  <si>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</si>
  <si>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</si>
  <si>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</si>
  <si>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</si>
  <si>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</si>
  <si>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</si>
  <si>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</si>
  <si>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</si>
  <si>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</si>
  <si>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</si>
  <si>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</si>
  <si>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</si>
  <si>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</si>
  <si>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</si>
  <si>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</si>
  <si>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</si>
  <si>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</si>
  <si>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</si>
  <si>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</si>
  <si>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</si>
  <si>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</si>
  <si>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</si>
  <si>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</si>
  <si>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</si>
  <si>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</si>
  <si>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</si>
  <si>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</si>
  <si>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</si>
  <si>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</si>
  <si>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</si>
  <si>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</si>
  <si>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</si>
  <si>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</si>
  <si>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</si>
  <si>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</si>
  <si>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</si>
  <si>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</si>
  <si>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</si>
  <si>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</si>
  <si>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</si>
  <si>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</si>
  <si>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</si>
  <si>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</si>
  <si>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</si>
  <si>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</si>
  <si>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</si>
  <si>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</si>
  <si>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</si>
  <si>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</si>
  <si>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</si>
  <si>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</si>
  <si>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</si>
  <si>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</si>
  <si>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</si>
  <si>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</si>
  <si>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</si>
  <si>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</si>
  <si>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</si>
  <si>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</si>
  <si>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</si>
  <si>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</si>
  <si>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</si>
  <si>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</si>
  <si>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</si>
  <si>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</si>
  <si>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</si>
  <si>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</si>
  <si>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</si>
  <si>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</si>
  <si>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</si>
  <si>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</si>
  <si>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</si>
  <si>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</si>
  <si>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</si>
  <si>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</si>
  <si>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</si>
  <si>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</si>
  <si>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</si>
  <si>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</si>
  <si>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</si>
  <si>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</si>
  <si>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</si>
  <si>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</si>
  <si>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</si>
  <si>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</si>
  <si>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</si>
  <si>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</si>
  <si>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</si>
  <si>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</si>
  <si>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</si>
  <si>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</si>
  <si>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</si>
  <si>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</si>
  <si>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</si>
  <si>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</si>
  <si>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</si>
  <si>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</si>
  <si>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</si>
  <si>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</si>
  <si>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</si>
  <si>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</si>
  <si>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</si>
  <si>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</si>
  <si>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</si>
  <si>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</si>
  <si>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</si>
  <si>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</si>
  <si>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</si>
  <si>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</si>
  <si>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</si>
  <si>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</si>
  <si>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</si>
  <si>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</si>
  <si>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</si>
  <si>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</si>
  <si>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</si>
  <si>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</si>
  <si>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</si>
  <si>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</si>
  <si>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</si>
  <si>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</si>
  <si>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</si>
  <si>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</si>
  <si>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</si>
  <si>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</si>
  <si>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</si>
  <si>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</si>
  <si>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</si>
  <si>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</si>
  <si>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</si>
  <si>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</si>
  <si>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</si>
  <si>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</si>
  <si>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</si>
  <si>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</si>
  <si>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</si>
  <si>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</si>
  <si>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</si>
  <si>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</si>
  <si>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</si>
  <si>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</si>
  <si>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</si>
  <si>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</si>
  <si>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</si>
  <si>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</si>
  <si>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</si>
  <si>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</si>
  <si>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</si>
  <si>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</si>
  <si>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</si>
  <si>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</si>
  <si>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</si>
  <si>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</si>
  <si>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</si>
  <si>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</si>
  <si>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</si>
  <si>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</si>
  <si>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</si>
  <si>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</si>
  <si>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</si>
  <si>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</si>
  <si>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</si>
  <si>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</si>
  <si>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</si>
  <si>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</si>
  <si>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</si>
  <si>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</si>
  <si>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</si>
  <si>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</si>
  <si>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</si>
  <si>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</si>
  <si>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</si>
  <si>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</si>
  <si>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</si>
  <si>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</si>
  <si>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</si>
  <si>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</si>
  <si>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</si>
  <si>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</si>
  <si>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</si>
  <si>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</si>
  <si>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</si>
  <si>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</si>
  <si>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</si>
  <si>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</si>
  <si>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</si>
  <si>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</si>
  <si>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</si>
  <si>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</si>
  <si>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</si>
  <si>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</si>
  <si>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</si>
  <si>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</si>
  <si>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</si>
  <si>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</si>
  <si>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</si>
  <si>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</si>
  <si>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</si>
  <si>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</si>
  <si>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</si>
  <si>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</si>
  <si>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</si>
  <si>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</si>
  <si>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</si>
  <si>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</si>
  <si>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</si>
  <si>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</si>
  <si>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</si>
  <si>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</si>
  <si>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</si>
  <si>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</si>
  <si>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</si>
  <si>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</si>
  <si>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</si>
  <si>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</si>
  <si>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</si>
  <si>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</si>
  <si>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</si>
  <si>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</si>
  <si>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</si>
  <si>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</si>
  <si>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</si>
  <si>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</si>
  <si>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</si>
  <si>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</si>
  <si>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</si>
  <si>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</si>
  <si>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</si>
  <si>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</si>
  <si>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</si>
  <si>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</si>
  <si>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</si>
  <si>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</si>
  <si>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</si>
  <si>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</si>
  <si>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</si>
  <si>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</si>
  <si>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</si>
  <si>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</si>
  <si>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</si>
  <si>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</si>
  <si>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</si>
  <si>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</si>
  <si>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</si>
  <si>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</si>
  <si>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</si>
  <si>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</si>
  <si>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</si>
  <si>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</si>
  <si>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</si>
  <si>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</si>
  <si>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</si>
  <si>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</si>
  <si>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</si>
  <si>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</si>
  <si>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</si>
  <si>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</si>
  <si>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</si>
  <si>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</si>
  <si>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</si>
  <si>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</si>
  <si>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</si>
  <si>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</si>
  <si>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</si>
  <si>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</si>
  <si>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</si>
  <si>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</si>
  <si>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</si>
  <si>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</si>
  <si>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</si>
  <si>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</si>
  <si>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</si>
  <si>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</si>
  <si>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</si>
  <si>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</si>
  <si>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</si>
  <si>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</si>
  <si>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</si>
  <si>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</si>
  <si>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</si>
  <si>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</si>
  <si>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</si>
  <si>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</si>
  <si>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</si>
  <si>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</si>
  <si>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</si>
  <si>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</si>
  <si>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</si>
  <si>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</si>
  <si>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</si>
  <si>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</si>
  <si>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</si>
  <si>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</si>
  <si>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</si>
  <si>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</si>
  <si>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</si>
  <si>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</si>
  <si>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</si>
  <si>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</si>
  <si>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</si>
  <si>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</si>
  <si>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</si>
  <si>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</si>
  <si>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</si>
  <si>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</si>
  <si>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</si>
  <si>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</si>
  <si>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</si>
  <si>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</si>
  <si>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</si>
  <si>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</si>
  <si>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</si>
  <si>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</si>
  <si>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</si>
  <si>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</si>
  <si>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</si>
  <si>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</si>
  <si>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</si>
  <si>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</si>
  <si>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</si>
  <si>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</si>
  <si>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</si>
  <si>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</si>
  <si>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</si>
  <si>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</si>
  <si>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</si>
  <si>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</si>
  <si>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</si>
  <si>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</si>
  <si>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</si>
  <si>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</si>
  <si>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</si>
  <si>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</si>
  <si>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</si>
  <si>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</si>
  <si>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</si>
  <si>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</si>
  <si>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</si>
  <si>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</si>
  <si>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</si>
  <si>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</si>
  <si>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</si>
  <si>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</si>
  <si>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</si>
  <si>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</si>
  <si>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</si>
  <si>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</si>
  <si>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</si>
  <si>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</si>
  <si>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</si>
  <si>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</si>
  <si>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</si>
  <si>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</si>
  <si>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</si>
  <si>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</si>
  <si>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</si>
  <si>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</si>
  <si>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</si>
  <si>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</si>
  <si>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</si>
  <si>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</si>
  <si>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</si>
  <si>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</si>
  <si>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</si>
  <si>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</si>
  <si>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</si>
  <si>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</si>
  <si>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</si>
  <si>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</si>
  <si>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</si>
  <si>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</si>
  <si>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</si>
  <si>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</si>
  <si>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</si>
  <si>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</si>
  <si>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</si>
  <si>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</si>
  <si>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</si>
  <si>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</si>
  <si>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</si>
  <si>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</si>
  <si>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</si>
  <si>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</si>
  <si>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</si>
  <si>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</si>
  <si>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</si>
  <si>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</si>
  <si>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</si>
  <si>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</si>
  <si>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</si>
  <si>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</si>
  <si>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</si>
  <si>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</si>
  <si>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</si>
  <si>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</si>
  <si>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</si>
  <si>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</si>
  <si>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</si>
  <si>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</si>
  <si>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</si>
  <si>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</si>
  <si>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</si>
  <si>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</si>
  <si>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</si>
  <si>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</si>
  <si>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</si>
  <si>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</si>
  <si>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</si>
  <si>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</si>
  <si>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</si>
  <si>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</si>
  <si>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</si>
  <si>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</si>
  <si>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</si>
  <si>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</si>
  <si>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</si>
  <si>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</si>
  <si>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</si>
  <si>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</si>
  <si>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</si>
  <si>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</si>
  <si>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</si>
  <si>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</si>
  <si>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</si>
  <si>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</si>
  <si>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</si>
  <si>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</si>
  <si>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</si>
  <si>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</si>
  <si>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</si>
  <si>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</si>
  <si>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</si>
  <si>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</si>
  <si>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</si>
  <si>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</si>
  <si>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</si>
  <si>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</si>
  <si>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</si>
  <si>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</si>
  <si>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</si>
  <si>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</si>
  <si>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</si>
  <si>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</si>
  <si>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</si>
  <si>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</si>
  <si>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</si>
  <si>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</si>
  <si>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</si>
  <si>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</si>
  <si>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</si>
  <si>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</si>
  <si>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</si>
  <si>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</si>
  <si>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</si>
  <si>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</si>
  <si>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</si>
  <si>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</si>
  <si>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</si>
  <si>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</si>
  <si>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</si>
  <si>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</si>
  <si>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</si>
  <si>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</si>
  <si>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</si>
  <si>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</si>
  <si>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</si>
  <si>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</si>
  <si>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</si>
  <si>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</si>
  <si>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</si>
  <si>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</si>
  <si>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</si>
  <si>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</si>
  <si>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</si>
  <si>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</si>
  <si>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</si>
  <si>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</si>
  <si>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</si>
  <si>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</si>
  <si>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</si>
  <si>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</si>
  <si>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</si>
  <si>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</si>
  <si>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</si>
  <si>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</si>
  <si>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</si>
  <si>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</si>
  <si>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</si>
  <si>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</si>
  <si>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</si>
  <si>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</si>
  <si>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</si>
  <si>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</si>
  <si>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</si>
  <si>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</si>
  <si>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</si>
  <si>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</si>
  <si>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</si>
  <si>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</si>
  <si>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</si>
  <si>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</si>
  <si>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</si>
  <si>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</si>
  <si>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</si>
  <si>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</si>
  <si>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</si>
  <si>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</si>
  <si>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</si>
  <si>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</si>
  <si>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</si>
  <si>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</si>
  <si>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</si>
  <si>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</si>
  <si>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</si>
  <si>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</si>
  <si>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</si>
  <si>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</si>
  <si>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</si>
  <si>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</si>
  <si>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</si>
  <si>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</si>
  <si>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</si>
  <si>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</si>
  <si>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</si>
  <si>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</si>
  <si>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</si>
  <si>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</si>
  <si>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</si>
  <si>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</si>
  <si>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</si>
  <si>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</si>
  <si>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</si>
  <si>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</si>
  <si>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</si>
  <si>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</si>
  <si>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</si>
  <si>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</si>
  <si>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</si>
  <si>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</si>
  <si>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</si>
  <si>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</si>
  <si>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</si>
  <si>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</si>
  <si>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</si>
  <si>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</si>
  <si>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</si>
  <si>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</si>
  <si>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</si>
  <si>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</si>
  <si>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</si>
  <si>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</si>
  <si>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</si>
  <si>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</si>
  <si>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</si>
  <si>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</si>
  <si>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</si>
  <si>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</si>
  <si>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</si>
  <si>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</si>
  <si>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</si>
  <si>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</si>
  <si>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</si>
  <si>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</si>
  <si>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</si>
  <si>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</si>
  <si>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</si>
  <si>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</si>
  <si>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</si>
  <si>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</si>
  <si>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</si>
  <si>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</si>
  <si>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</si>
  <si>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</si>
  <si>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</si>
  <si>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</si>
  <si>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</si>
  <si>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</si>
  <si>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</si>
  <si>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</si>
  <si>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</si>
  <si>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</si>
  <si>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</si>
  <si>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</si>
  <si>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</si>
  <si>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</si>
  <si>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</si>
  <si>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</si>
  <si>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</si>
  <si>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</si>
  <si>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</si>
  <si>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</si>
  <si>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</si>
  <si>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</si>
  <si>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</si>
  <si>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</si>
  <si>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</si>
  <si>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</si>
  <si>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</si>
  <si>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</si>
  <si>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</si>
  <si>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</si>
  <si>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</si>
  <si>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</si>
  <si>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</si>
  <si>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</si>
  <si>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</si>
  <si>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</si>
  <si>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</si>
  <si>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</si>
  <si>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</si>
  <si>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</si>
  <si>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</si>
  <si>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</si>
  <si>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</si>
  <si>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</si>
  <si>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</si>
  <si>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</si>
  <si>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</si>
  <si>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</si>
  <si>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</si>
  <si>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</si>
  <si>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</si>
  <si>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</si>
  <si>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</si>
  <si>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</si>
  <si>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</si>
  <si>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</si>
  <si>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</si>
  <si>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</si>
  <si>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</si>
  <si>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</si>
  <si>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</si>
  <si>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</si>
  <si>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</si>
  <si>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</si>
  <si>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</si>
  <si>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</si>
  <si>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</si>
  <si>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</si>
  <si>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</si>
  <si>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</si>
  <si>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</si>
  <si>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</si>
  <si>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</si>
  <si>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</si>
  <si>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</si>
  <si>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</si>
  <si>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</si>
  <si>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</si>
  <si>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</si>
  <si>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</si>
  <si>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</si>
  <si>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</si>
  <si>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</si>
  <si>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</si>
  <si>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</si>
  <si>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</si>
  <si>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</si>
  <si>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</si>
  <si>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</si>
  <si>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</si>
  <si>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</si>
  <si>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</si>
  <si>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</si>
  <si>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</si>
  <si>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</si>
  <si>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</si>
  <si>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</si>
  <si>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</si>
  <si>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</si>
  <si>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</si>
  <si>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</si>
  <si>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</si>
  <si>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</si>
  <si>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</si>
  <si>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</si>
  <si>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</si>
  <si>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</si>
  <si>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</si>
  <si>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</si>
  <si>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</si>
  <si>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</si>
  <si>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</si>
  <si>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</si>
  <si>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</si>
  <si>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</si>
  <si>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</si>
  <si>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</si>
  <si>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</si>
  <si>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</si>
  <si>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</si>
  <si>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</si>
  <si>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</si>
  <si>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</si>
  <si>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</si>
  <si>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</si>
  <si>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</si>
  <si>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</si>
  <si>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</si>
  <si>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</si>
  <si>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</si>
  <si>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</si>
  <si>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</si>
  <si>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</si>
  <si>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</si>
  <si>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</si>
  <si>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</si>
  <si>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</si>
  <si>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</si>
  <si>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</si>
  <si>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</si>
  <si>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</si>
  <si>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</si>
  <si>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</si>
  <si>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</si>
  <si>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</si>
  <si>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</si>
  <si>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</si>
  <si>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</si>
  <si>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</si>
  <si>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</si>
  <si>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</si>
  <si>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</si>
  <si>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</si>
  <si>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</si>
  <si>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</si>
  <si>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</si>
  <si>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</si>
  <si>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</si>
  <si>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</si>
  <si>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</si>
  <si>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</si>
  <si>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</si>
  <si>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</si>
  <si>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</si>
  <si>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</si>
  <si>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</si>
  <si>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</si>
  <si>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</si>
  <si>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</si>
  <si>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</si>
  <si>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</si>
  <si>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</si>
  <si>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</si>
  <si>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</si>
  <si>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</si>
  <si>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</si>
  <si>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</si>
  <si>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</si>
  <si>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</si>
  <si>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</si>
  <si>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</si>
  <si>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</si>
  <si>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</si>
  <si>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</si>
  <si>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</si>
  <si>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</si>
  <si>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</si>
  <si>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</si>
  <si>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</si>
  <si>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</si>
  <si>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</si>
  <si>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</si>
  <si>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</si>
  <si>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</si>
  <si>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</si>
  <si>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</si>
  <si>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</si>
  <si>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</si>
  <si>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</si>
  <si>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</si>
  <si>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</si>
  <si>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</si>
  <si>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</si>
  <si>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</si>
  <si>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</si>
  <si>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</si>
  <si>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</si>
  <si>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</si>
  <si>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</si>
  <si>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</si>
  <si>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</si>
  <si>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</si>
  <si>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</si>
  <si>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</si>
  <si>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</si>
  <si>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</si>
  <si>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</si>
  <si>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</si>
  <si>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</si>
  <si>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</si>
  <si>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</si>
  <si>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</si>
  <si>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</si>
  <si>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</si>
  <si>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</si>
  <si>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</si>
  <si>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</si>
  <si>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</si>
  <si>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</si>
  <si>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</si>
  <si>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</si>
  <si>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</si>
  <si>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</si>
  <si>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</si>
  <si>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</si>
  <si>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</si>
  <si>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</si>
  <si>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</si>
  <si>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</si>
  <si>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</si>
  <si>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</si>
  <si>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</si>
  <si>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</si>
  <si>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</si>
  <si>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</si>
  <si>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</si>
  <si>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</si>
  <si>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</si>
  <si>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</si>
  <si>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</si>
  <si>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</si>
  <si>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</si>
  <si>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</si>
  <si>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</si>
  <si>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</si>
  <si>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</si>
  <si>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</si>
  <si>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</si>
  <si>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</si>
  <si>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</si>
  <si>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</si>
  <si>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</si>
  <si>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</si>
  <si>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</si>
  <si>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</si>
  <si>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</si>
  <si>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</si>
  <si>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</si>
  <si>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</si>
  <si>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</si>
  <si>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</si>
  <si>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</si>
  <si>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</si>
  <si>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</si>
  <si>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</si>
  <si>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</si>
  <si>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</si>
  <si>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</si>
  <si>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</si>
  <si>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</si>
  <si>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</si>
  <si>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</si>
  <si>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</si>
  <si>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</si>
  <si>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</si>
  <si>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</si>
  <si>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</si>
  <si>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</si>
  <si>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</si>
  <si>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</si>
  <si>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</si>
  <si>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</si>
  <si>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</si>
  <si>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</si>
  <si>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</si>
  <si>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</si>
  <si>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</si>
  <si>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</si>
  <si>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</si>
  <si>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</si>
  <si>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</si>
  <si>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</si>
  <si>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</si>
  <si>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</si>
  <si>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</si>
  <si>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</si>
  <si>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</si>
  <si>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</si>
  <si>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</si>
  <si>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</si>
  <si>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</si>
  <si>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</si>
  <si>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</si>
  <si>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</si>
  <si>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</si>
  <si>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</si>
  <si>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</si>
  <si>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</si>
  <si>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</si>
  <si>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</si>
  <si>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</si>
  <si>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</si>
  <si>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</si>
  <si>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</si>
  <si>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</si>
  <si>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</si>
  <si>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</si>
  <si>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</si>
  <si>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</si>
  <si>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</si>
  <si>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</si>
  <si>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</si>
  <si>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</si>
  <si>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</si>
  <si>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</si>
  <si>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</si>
  <si>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</si>
  <si>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</si>
  <si>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</si>
  <si>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</si>
  <si>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</si>
  <si>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</si>
  <si>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</si>
  <si>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</si>
  <si>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</si>
  <si>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</si>
  <si>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</si>
  <si>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</si>
  <si>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</si>
  <si>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</si>
  <si>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</si>
  <si>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</si>
  <si>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</si>
  <si>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</si>
  <si>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</si>
  <si>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</si>
  <si>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</si>
  <si>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</si>
  <si>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</si>
  <si>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</si>
  <si>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</si>
  <si>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</si>
  <si>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</si>
  <si>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</si>
  <si>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</si>
  <si>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</si>
  <si>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</si>
  <si>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</si>
  <si>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</si>
  <si>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</si>
  <si>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</si>
  <si>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</si>
  <si>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</si>
  <si>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</si>
  <si>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</si>
  <si>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</si>
  <si>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</si>
  <si>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</si>
  <si>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</si>
  <si>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</si>
  <si>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</si>
  <si>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</si>
  <si>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</si>
  <si>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</si>
  <si>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</si>
  <si>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</si>
  <si>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</si>
  <si>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</si>
  <si>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</si>
  <si>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</si>
  <si>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</si>
  <si>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</si>
  <si>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</si>
  <si>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</si>
  <si>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</si>
  <si>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</si>
  <si>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</si>
  <si>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</si>
  <si>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</si>
  <si>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</si>
  <si>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</si>
  <si>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</si>
  <si>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</si>
  <si>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</si>
  <si>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</si>
  <si>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</si>
  <si>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</si>
  <si>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</si>
  <si>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</si>
  <si>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</si>
  <si>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</si>
  <si>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</si>
  <si>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</si>
  <si>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</si>
  <si>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</si>
  <si>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</si>
  <si>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</si>
  <si>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</si>
  <si>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</si>
  <si>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</si>
  <si>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</si>
  <si>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</si>
  <si>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</si>
  <si>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</si>
  <si>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</si>
  <si>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</si>
  <si>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</si>
  <si>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</si>
  <si>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</si>
  <si>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</si>
  <si>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</si>
  <si>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</si>
  <si>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</si>
  <si>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</si>
  <si>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</si>
  <si>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</si>
  <si>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</si>
  <si>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</si>
  <si>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</si>
  <si>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</si>
  <si>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</si>
  <si>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</si>
  <si>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</si>
  <si>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</si>
  <si>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</si>
  <si>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</si>
  <si>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</si>
  <si>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</si>
  <si>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</si>
  <si>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</si>
  <si>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</si>
  <si>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</si>
  <si>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</si>
  <si>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</si>
  <si>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</si>
  <si>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</si>
  <si>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</si>
  <si>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</si>
  <si>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</si>
  <si>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</si>
  <si>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</si>
  <si>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</si>
  <si>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</si>
  <si>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</si>
  <si>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</si>
  <si>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</si>
  <si>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</si>
  <si>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</si>
  <si>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</si>
  <si>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</si>
  <si>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</si>
  <si>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</si>
  <si>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</si>
  <si>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</si>
  <si>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</si>
  <si>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</si>
  <si>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</si>
  <si>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</si>
  <si>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</si>
  <si>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</si>
  <si>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</si>
  <si>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</si>
  <si>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</si>
  <si>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</si>
  <si>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</si>
  <si>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</si>
  <si>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</si>
  <si>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</si>
  <si>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</si>
  <si>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</si>
  <si>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</si>
  <si>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</si>
  <si>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</si>
  <si>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</si>
  <si>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</si>
  <si>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</si>
  <si>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</si>
  <si>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</si>
  <si>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</si>
  <si>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</si>
  <si>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</si>
  <si>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</si>
  <si>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</si>
  <si>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</si>
  <si>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</si>
  <si>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</si>
  <si>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</si>
  <si>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</si>
  <si>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</si>
  <si>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</si>
  <si>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</si>
  <si>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</si>
  <si>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</si>
  <si>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</si>
  <si>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</si>
  <si>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</si>
  <si>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</si>
  <si>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</si>
  <si>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</si>
  <si>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</si>
  <si>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</si>
  <si>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</si>
  <si>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</si>
  <si>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</si>
  <si>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</si>
  <si>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</si>
  <si>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</si>
  <si>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</si>
  <si>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</si>
  <si>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</si>
  <si>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</si>
  <si>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</si>
  <si>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</si>
  <si>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</si>
  <si>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</si>
  <si>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</si>
  <si>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</si>
  <si>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</si>
  <si>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</si>
  <si>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</si>
  <si>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</si>
  <si>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</si>
  <si>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</si>
  <si>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</si>
  <si>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</si>
  <si>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</si>
  <si>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</si>
  <si>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</si>
  <si>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</si>
  <si>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</si>
  <si>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</si>
  <si>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</si>
  <si>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</si>
  <si>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</si>
  <si>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</si>
  <si>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</si>
  <si>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</si>
  <si>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</si>
  <si>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</si>
  <si>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</si>
  <si>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</si>
  <si>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</si>
  <si>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</si>
  <si>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</si>
  <si>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</si>
  <si>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</si>
  <si>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</si>
  <si>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</si>
  <si>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</si>
  <si>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</si>
  <si>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</si>
  <si>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</si>
  <si>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</si>
  <si>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</si>
  <si>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</si>
  <si>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</si>
  <si>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</si>
  <si>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</si>
  <si>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</si>
  <si>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</si>
  <si>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</si>
  <si>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</si>
  <si>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</si>
  <si>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</si>
  <si>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</si>
  <si>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</si>
  <si>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</si>
  <si>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</si>
  <si>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</si>
  <si>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</si>
  <si>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</si>
  <si>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</si>
  <si>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</si>
  <si>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</si>
  <si>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</si>
  <si>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</si>
  <si>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</si>
  <si>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</si>
  <si>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</si>
  <si>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</si>
  <si>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</si>
  <si>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</si>
  <si>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</si>
  <si>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</si>
  <si>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</si>
  <si>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</si>
  <si>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</si>
  <si>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</si>
  <si>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</si>
  <si>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</si>
  <si>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</si>
  <si>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</si>
  <si>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</si>
  <si>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</si>
  <si>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</si>
  <si>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</si>
  <si>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</si>
  <si>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</si>
  <si>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</si>
  <si>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</si>
  <si>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</si>
  <si>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</si>
  <si>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</si>
  <si>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</si>
  <si>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</si>
  <si>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</si>
  <si>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</si>
  <si>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</si>
  <si>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</si>
  <si>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</si>
  <si>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</si>
  <si>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</si>
  <si>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</si>
  <si>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</si>
  <si>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</si>
  <si>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</si>
  <si>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</si>
  <si>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</si>
  <si>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</si>
  <si>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</si>
  <si>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</si>
  <si>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</si>
  <si>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</si>
  <si>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</si>
  <si>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</si>
  <si>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</si>
  <si>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</si>
  <si>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</si>
  <si>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</si>
  <si>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</si>
  <si>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</si>
  <si>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</si>
  <si>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</si>
  <si>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</si>
  <si>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</si>
  <si>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</si>
  <si>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</si>
  <si>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</si>
  <si>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</si>
  <si>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</si>
  <si>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</si>
  <si>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</si>
  <si>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</si>
  <si>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</si>
  <si>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</si>
  <si>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</si>
  <si>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</si>
  <si>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</si>
  <si>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</si>
  <si>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</si>
  <si>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</si>
  <si>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</si>
  <si>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</si>
  <si>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</si>
  <si>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</si>
  <si>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</si>
  <si>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</si>
  <si>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</si>
  <si>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</si>
  <si>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</si>
  <si>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</si>
  <si>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</si>
  <si>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</si>
  <si>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</si>
  <si>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</si>
  <si>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</si>
  <si>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</si>
  <si>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</si>
  <si>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</si>
  <si>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</si>
  <si>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</si>
  <si>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</si>
  <si>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</si>
  <si>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</si>
  <si>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</si>
  <si>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</si>
  <si>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</si>
  <si>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</si>
  <si>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</si>
  <si>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</si>
  <si>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</si>
  <si>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</si>
  <si>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</si>
  <si>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</si>
  <si>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</si>
  <si>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</si>
  <si>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</si>
  <si>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</si>
  <si>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</si>
  <si>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</si>
  <si>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PCM-20251001-00000919 </t>
  </si>
  <si>
    <t>EM team on the way need 45 Min</t>
  </si>
  <si>
    <t>PCM-20251001-00000921</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</si>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</sst>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9">
    <sortCondition ref="H1:H7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 totalsRowShown="0" headerRowDxfId="157" dataDxfId="156" headerRowBorderDxfId="154" tableBorderDxfId="155" totalsRowBorderDxfId="153">
  <autoFilter ref="A1:CJ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4" totalsRowShown="0" headerRowDxfId="64" dataDxfId="63" headerRowBorderDxfId="61" tableBorderDxfId="62">
  <autoFilter ref="A1:L123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0" totalsRowShown="0" headerRowDxfId="31" dataDxfId="30" headerRowBorderDxfId="28" tableBorderDxfId="29">
  <autoFilter ref="A1:L2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268.54254398147896</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14.921560185182898</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45931.490969907405</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45931.490969907405</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45931.490969907405</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45931.490969907405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45931.490969907405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45931.490969907405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45931.490969907405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45931.490969907405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45931.490969907405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45931.490969907405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45931.490969907405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45931.490969907405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45931.490969907405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45931.490969907405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45931.490969907405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45931.490969907405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45931.490969907405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45931.490969907405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45931.490969907405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45931.490969907405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45931.490969907405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45931.490969907405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45931.490969907405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45931.490969907405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45931.490969907405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45931.490969907405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45931.490969907405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45931.490969907405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45931.490969907405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45931.490969907405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45931.490969907405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45931.490969907405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45931.490969907405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45931.490969907405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45931.490969907405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45931.490969907405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45931.490969907405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45931.490969907405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45931.490969907405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45931.490969907405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45931.490969907405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45931.490969907405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45931.490969907405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45931.490969907405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45931.490969907405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45931.490969907405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45931.490969907405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45931.490969907405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45931.490969907405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45931.490969907405</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45931.490969907405</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45931.490969907405</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45931.490969907405</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45931.490969907405</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45931.490969907405</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45931.490969907405</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45931.490969907405</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45931.490969907405</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45931.490969907405</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45931.490969907405</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45931.490969907405</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45931.490969907405</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45931.490969907405</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45931.490969907405</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45931.490969907405</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45931.490969907405</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45931.490969907405</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45931.490969907405</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45931.490969907405</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45931.490969907405</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45931.490969907405</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45931.490969907405</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45931.490969907405</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45931.490969907405</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45931.490969907405</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45931.490969907405</v>
      </c>
      <c r="H79" s="68"/>
      <c r="I79" s="73" t="str">
        <f>IFERROR(VLOOKUP(D79,DB!A:F,6,0),"")</f>
        <v/>
      </c>
      <c r="J79" s="73" t="str">
        <f>IFERROR(VLOOKUP(D79,DB!A:G,7,0),"")</f>
        <v/>
      </c>
      <c r="K79" s="69"/>
      <c r="L79" s="70" t="str">
        <f>IFERROR(VLOOKUP(D79,DB!A:I,9,0),"")</f>
        <v/>
      </c>
    </row>
  </sheetData>
  <customSheetViews>
    <customSheetView guid="{F6042A99-DD27-4453-835D-0834D95730CC}" filter="1" showAutoFilter="1">
      <pageMargins left="0" right="0" top="0" bottom="0" header="0" footer="0"/>
      <autoFilter ref="B1:M1" xr:uid="{BBB3EA9C-4FF5-4C19-8A9A-3EB1B5956613}"/>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
  <sheetViews>
    <sheetView workbookViewId="0">
      <selection activeCell="K10" sqref="K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239.8391874999943</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124.76388657407369</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106.49113194444362</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8.2654027777753072</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45"/>
      <c r="E7" s="131"/>
      <c r="F7" s="132"/>
      <c r="G7" s="133">
        <f ca="1">IFERROR(NOW()-F7,"-")</f>
        <v>45931.490969907405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45931.490969907405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45931.490969907405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45931.490969907405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45931.490969907405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45931.490969907405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45931.490969907405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45931.490969907405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45931.490969907405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45931.490969907405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45931.490969907405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sheetData>
  <dataValidations count="2">
    <dataValidation allowBlank="1" showInputMessage="1" showErrorMessage="1" sqref="E1" xr:uid="{4D935161-CDD3-4592-B877-3FB59C99E142}"/>
    <dataValidation type="list" allowBlank="1" showInputMessage="1" showErrorMessage="1" sqref="E3:E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4"/>
  <sheetViews>
    <sheetView workbookViewId="0">
      <selection activeCell="C4" sqref="C4"/>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 ca="1" si="0">IFERROR(NOW()-F2,"-")</f>
        <v>45931.490969907405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ref="G3:G67" ca="1" si="1">IFERROR(NOW()-F3,"-")</f>
        <v>45931.490969907405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1"/>
        <v>45931.490969907405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1"/>
        <v>45931.490969907405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45931.490969907405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45931.490969907405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45931.490969907405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45931.490969907405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45931.490969907405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45931.490969907405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45931.490969907405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45931.490969907405</v>
      </c>
      <c r="H13" s="22"/>
      <c r="I13" s="19" t="str">
        <f>IFERROR(VLOOKUP(D13,DB!A:F,6,0),"")</f>
        <v/>
      </c>
      <c r="J13" s="18" t="str">
        <f>IFERROR(VLOOKUP(D13,DB!A:G,7,0),"")</f>
        <v/>
      </c>
      <c r="K13" s="50"/>
      <c r="L13" s="23" t="str">
        <f>IFERROR(VLOOKUP(D13,DB!A:I,9,0),"")</f>
        <v/>
      </c>
    </row>
    <row r="14" spans="1:13" ht="15" customHeight="1">
      <c r="A14" s="19"/>
      <c r="B14" s="18" t="str">
        <f>IFERROR(VLOOKUP(#REF!,DB!A:K,11,0),"")</f>
        <v/>
      </c>
      <c r="C14" s="18"/>
      <c r="D14" s="18"/>
      <c r="E14" s="18"/>
      <c r="F14" s="20"/>
      <c r="G14" s="21">
        <f t="shared" ca="1" si="1"/>
        <v>45931.490969907405</v>
      </c>
      <c r="H14" s="22"/>
      <c r="I14" s="19" t="str">
        <f>IFERROR(VLOOKUP(#REF!,DB!A:F,6,0),"")</f>
        <v/>
      </c>
      <c r="J14" s="18" t="str">
        <f>IFERROR(VLOOKUP(#REF!,DB!A:G,7,0),"")</f>
        <v/>
      </c>
      <c r="K14" s="50"/>
      <c r="L14" s="23" t="str">
        <f>IFERROR(VLOOKUP(#REF!,DB!A:I,9,0),"")</f>
        <v/>
      </c>
    </row>
    <row r="15" spans="1:13" ht="15" customHeight="1">
      <c r="A15" s="19"/>
      <c r="B15" s="75" t="str">
        <f>IFERROR(VLOOKUP(D15,DB!A:K,11,0),"")</f>
        <v/>
      </c>
      <c r="C15" s="18"/>
      <c r="D15" s="18"/>
      <c r="E15" s="18"/>
      <c r="F15" s="20"/>
      <c r="G15" s="21">
        <f t="shared" ca="1" si="1"/>
        <v>45931.490969907405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45931.490969907405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45931.490969907405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1"/>
        <v>45931.490969907405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45931.490969907405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45931.490969907405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45931.490969907405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45931.490969907405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45931.490969907405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45931.490969907405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45931.490969907405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45931.490969907405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45931.490969907405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45931.490969907405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45931.490969907405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45931.490969907405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45931.490969907405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45931.490969907405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45931.490969907405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45931.490969907405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45931.490969907405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45931.490969907405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45931.490969907405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45931.490969907405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45931.490969907405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45931.490969907405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45931.490969907405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45931.490969907405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45931.490969907405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45931.490969907405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45931.490969907405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45931.490969907405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45931.490969907405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45931.490969907405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45931.490969907405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45931.490969907405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45931.490969907405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45931.490969907405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45931.490969907405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45931.490969907405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45931.490969907405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45931.490969907405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45931.490969907405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45931.490969907405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45931.490969907405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45931.490969907405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45931.490969907405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45931.490969907405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45931.490969907405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45931.490969907405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45931.490969907405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45931.490969907405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45931.490969907405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ref="G68:G131" ca="1" si="2">IFERROR(NOW()-F68,"-")</f>
        <v>45931.490969907405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2"/>
        <v>45931.490969907405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2"/>
        <v>45931.490969907405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45931.490969907405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45931.490969907405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45931.490969907405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45931.490969907405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45931.490969907405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45931.490969907405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45931.490969907405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45931.490969907405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45931.490969907405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45931.490969907405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45931.490969907405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45931.490969907405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45931.490969907405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45931.490969907405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45931.490969907405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45931.490969907405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45931.490969907405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45931.490969907405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45931.490969907405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45931.490969907405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45931.490969907405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45931.490969907405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45931.490969907405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45931.490969907405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45931.490969907405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45931.490969907405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45931.490969907405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45931.490969907405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45931.490969907405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45931.490969907405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45931.490969907405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45931.490969907405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45931.490969907405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45931.490969907405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45931.490969907405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45931.490969907405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45931.490969907405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45931.490969907405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45931.490969907405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45931.490969907405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45931.490969907405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45931.490969907405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45931.490969907405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45931.490969907405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45931.490969907405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45931.490969907405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45931.490969907405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45931.490969907405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45931.490969907405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45931.490969907405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45931.490969907405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45931.490969907405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45931.490969907405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45931.490969907405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45931.490969907405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45931.490969907405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45931.490969907405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45931.490969907405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45931.490969907405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45931.490969907405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45931.490969907405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ref="G132:G195" ca="1" si="3">IFERROR(NOW()-F132,"-")</f>
        <v>45931.490969907405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3"/>
        <v>45931.490969907405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3"/>
        <v>45931.490969907405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45931.490969907405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45931.490969907405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45931.490969907405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45931.490969907405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45931.490969907405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45931.490969907405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45931.490969907405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45931.490969907405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45931.490969907405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45931.490969907405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45931.490969907405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45931.490969907405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45931.490969907405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45931.490969907405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45931.490969907405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45931.490969907405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45931.490969907405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45931.490969907405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45931.490969907405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45931.490969907405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45931.490969907405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45931.490969907405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45931.490969907405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45931.490969907405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45931.490969907405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45931.490969907405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45931.490969907405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45931.490969907405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45931.490969907405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45931.490969907405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45931.490969907405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45931.490969907405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45931.490969907405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45931.490969907405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45931.490969907405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45931.490969907405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45931.490969907405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45931.490969907405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45931.490969907405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45931.490969907405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45931.490969907405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45931.490969907405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45931.490969907405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45931.490969907405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45931.490969907405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45931.490969907405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45931.490969907405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45931.490969907405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45931.490969907405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45931.490969907405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45931.490969907405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45931.490969907405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45931.490969907405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45931.490969907405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45931.490969907405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45931.490969907405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45931.490969907405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45931.490969907405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45931.490969907405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45931.490969907405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45931.490969907405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ref="G196:G259" ca="1" si="4">IFERROR(NOW()-F196,"-")</f>
        <v>45931.490969907405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4"/>
        <v>45931.490969907405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4"/>
        <v>45931.490969907405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45931.490969907405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45931.490969907405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45931.490969907405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45931.490969907405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45931.490969907405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45931.490969907405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45931.490969907405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45931.490969907405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45931.490969907405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45931.490969907405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45931.490969907405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45931.490969907405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45931.490969907405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45931.490969907405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45931.490969907405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45931.490969907405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45931.490969907405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45931.490969907405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45931.490969907405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45931.490969907405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45931.490969907405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45931.490969907405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45931.490969907405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45931.490969907405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45931.490969907405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45931.490969907405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45931.490969907405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45931.490969907405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45931.490969907405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45931.490969907405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45931.490969907405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45931.490969907405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45931.490969907405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45931.490969907405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45931.490969907405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45931.490969907405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45931.490969907405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45931.490969907405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45931.490969907405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45931.490969907405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45931.490969907405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45931.490969907405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45931.490969907405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45931.490969907405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45931.490969907405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45931.490969907405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45931.490969907405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45931.490969907405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45931.490969907405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45931.490969907405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45931.490969907405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45931.490969907405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45931.490969907405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45931.490969907405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45931.490969907405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45931.490969907405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45931.490969907405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45931.490969907405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45931.490969907405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45931.490969907405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45931.490969907405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ref="G260:G323" ca="1" si="5">IFERROR(NOW()-F260,"-")</f>
        <v>45931.490969907405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5"/>
        <v>45931.490969907405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5"/>
        <v>45931.490969907405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45931.490969907405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45931.490969907405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45931.490969907405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45931.490969907405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45931.490969907405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45931.490969907405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45931.490969907405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45931.490969907405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45931.490969907405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45931.490969907405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45931.490969907405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45931.490969907405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45931.490969907405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45931.490969907405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45931.490969907405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45931.490969907405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45931.490969907405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45931.490969907405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45931.490969907405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45931.490969907405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45931.490969907405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45931.490969907405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45931.490969907405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45931.490969907405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45931.490969907405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45931.490969907405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45931.490969907405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45931.490969907405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45931.490969907405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45931.490969907405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45931.490969907405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45931.490969907405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45931.490969907405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45931.490969907405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45931.490969907405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45931.490969907405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45931.490969907405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45931.490969907405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45931.490969907405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45931.490969907405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45931.490969907405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45931.490969907405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45931.490969907405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45931.490969907405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45931.490969907405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45931.490969907405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45931.490969907405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45931.490969907405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45931.490969907405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45931.490969907405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45931.490969907405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45931.490969907405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45931.490969907405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45931.490969907405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45931.490969907405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45931.490969907405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45931.490969907405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45931.490969907405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45931.490969907405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45931.490969907405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45931.490969907405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ref="G324:G387" ca="1" si="6">IFERROR(NOW()-F324,"-")</f>
        <v>45931.490969907405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6"/>
        <v>45931.490969907405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6"/>
        <v>45931.490969907405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45931.490969907405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45931.490969907405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45931.490969907405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45931.490969907405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45931.490969907405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45931.490969907405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45931.490969907405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45931.490969907405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45931.490969907405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45931.490969907405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45931.490969907405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45931.490969907405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45931.490969907405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45931.490969907405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45931.490969907405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45931.490969907405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45931.490969907405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45931.490969907405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45931.490969907405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45931.490969907405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45931.490969907405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45931.490969907405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45931.490969907405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45931.490969907405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45931.490969907405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45931.490969907405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45931.490969907405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45931.490969907405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45931.490969907405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45931.490969907405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45931.490969907405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45931.490969907405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45931.490969907405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45931.490969907405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45931.490969907405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45931.490969907405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45931.490969907405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45931.490969907405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45931.490969907405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45931.490969907405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45931.490969907405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45931.490969907405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45931.490969907405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45931.490969907405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45931.490969907405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45931.490969907405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45931.490969907405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45931.490969907405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45931.490969907405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45931.490969907405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45931.490969907405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45931.490969907405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45931.490969907405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45931.490969907405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45931.490969907405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45931.490969907405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45931.490969907405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45931.490969907405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45931.490969907405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45931.490969907405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45931.490969907405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ref="G388:G451" ca="1" si="7">IFERROR(NOW()-F388,"-")</f>
        <v>45931.490969907405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7"/>
        <v>45931.490969907405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7"/>
        <v>45931.490969907405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45931.490969907405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45931.490969907405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45931.490969907405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45931.490969907405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45931.490969907405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45931.490969907405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45931.490969907405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45931.490969907405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45931.490969907405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45931.490969907405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45931.490969907405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45931.490969907405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45931.490969907405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45931.490969907405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45931.490969907405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45931.490969907405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45931.490969907405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45931.490969907405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45931.490969907405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45931.490969907405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45931.490969907405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45931.490969907405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45931.490969907405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45931.490969907405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45931.490969907405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45931.490969907405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45931.490969907405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45931.490969907405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45931.490969907405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45931.490969907405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45931.490969907405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45931.490969907405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45931.490969907405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45931.490969907405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45931.490969907405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45931.490969907405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45931.490969907405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45931.490969907405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45931.490969907405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45931.490969907405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45931.490969907405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45931.490969907405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45931.490969907405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45931.490969907405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45931.490969907405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45931.490969907405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45931.490969907405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45931.490969907405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45931.490969907405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45931.490969907405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45931.490969907405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45931.490969907405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45931.490969907405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45931.490969907405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45931.490969907405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45931.490969907405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45931.490969907405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45931.490969907405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45931.490969907405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45931.490969907405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45931.490969907405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ref="G452:G515" ca="1" si="8">IFERROR(NOW()-F452,"-")</f>
        <v>45931.490969907405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8"/>
        <v>45931.490969907405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8"/>
        <v>45931.490969907405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45931.490969907405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45931.490969907405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45931.490969907405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45931.490969907405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45931.490969907405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45931.490969907405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45931.490969907405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45931.490969907405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45931.490969907405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45931.490969907405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45931.490969907405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45931.490969907405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45931.490969907405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45931.490969907405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45931.490969907405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45931.490969907405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45931.490969907405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45931.490969907405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45931.490969907405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45931.490969907405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45931.490969907405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45931.490969907405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45931.490969907405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45931.490969907405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45931.490969907405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45931.490969907405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45931.490969907405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45931.490969907405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45931.490969907405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45931.490969907405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45931.490969907405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45931.490969907405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45931.490969907405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45931.490969907405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45931.490969907405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45931.490969907405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45931.490969907405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45931.490969907405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45931.490969907405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45931.490969907405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45931.490969907405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45931.490969907405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45931.490969907405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45931.490969907405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45931.490969907405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45931.490969907405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45931.490969907405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45931.490969907405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45931.490969907405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45931.490969907405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45931.490969907405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45931.490969907405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45931.490969907405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45931.490969907405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45931.490969907405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45931.490969907405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45931.490969907405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45931.490969907405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45931.490969907405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45931.490969907405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45931.490969907405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ref="G516:G579" ca="1" si="9">IFERROR(NOW()-F516,"-")</f>
        <v>45931.490969907405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9"/>
        <v>45931.490969907405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9"/>
        <v>45931.490969907405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45931.490969907405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45931.490969907405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45931.490969907405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45931.490969907405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45931.490969907405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45931.490969907405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45931.490969907405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45931.490969907405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45931.490969907405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45931.490969907405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45931.490969907405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45931.490969907405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45931.490969907405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45931.490969907405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45931.490969907405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45931.490969907405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45931.490969907405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45931.490969907405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45931.490969907405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45931.490969907405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45931.490969907405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45931.490969907405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45931.490969907405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45931.490969907405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45931.490969907405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45931.490969907405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45931.490969907405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45931.490969907405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45931.490969907405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45931.490969907405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45931.490969907405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45931.490969907405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45931.490969907405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45931.490969907405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45931.490969907405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45931.490969907405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45931.490969907405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45931.490969907405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45931.490969907405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45931.490969907405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45931.490969907405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45931.490969907405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45931.490969907405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45931.490969907405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45931.490969907405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45931.490969907405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45931.490969907405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45931.490969907405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45931.490969907405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45931.490969907405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45931.490969907405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45931.490969907405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45931.490969907405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45931.490969907405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45931.490969907405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45931.490969907405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45931.490969907405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45931.490969907405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45931.490969907405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45931.490969907405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45931.490969907405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ref="G580:G643" ca="1" si="10">IFERROR(NOW()-F580,"-")</f>
        <v>45931.490969907405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10"/>
        <v>45931.490969907405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10"/>
        <v>45931.490969907405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45931.490969907405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45931.490969907405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45931.490969907405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45931.490969907405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45931.490969907405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45931.490969907405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45931.490969907405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45931.490969907405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45931.490969907405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45931.490969907405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45931.490969907405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45931.490969907405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45931.490969907405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45931.490969907405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45931.490969907405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45931.490969907405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45931.490969907405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45931.490969907405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45931.490969907405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45931.490969907405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45931.490969907405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45931.490969907405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45931.490969907405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45931.490969907405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45931.490969907405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45931.490969907405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45931.490969907405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45931.490969907405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45931.490969907405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45931.490969907405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45931.490969907405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45931.490969907405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45931.490969907405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45931.490969907405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45931.490969907405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45931.490969907405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45931.490969907405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45931.490969907405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45931.490969907405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45931.490969907405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45931.490969907405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45931.490969907405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45931.490969907405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45931.490969907405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45931.490969907405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45931.490969907405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45931.490969907405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45931.490969907405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45931.490969907405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45931.490969907405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45931.490969907405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45931.490969907405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45931.490969907405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45931.490969907405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45931.490969907405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45931.490969907405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45931.490969907405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45931.490969907405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45931.490969907405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45931.490969907405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45931.490969907405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ref="G644:G707" ca="1" si="11">IFERROR(NOW()-F644,"-")</f>
        <v>45931.490969907405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1"/>
        <v>45931.490969907405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1"/>
        <v>45931.490969907405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45931.490969907405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45931.490969907405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45931.490969907405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45931.490969907405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45931.490969907405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45931.490969907405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45931.490969907405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45931.490969907405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45931.490969907405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45931.490969907405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45931.490969907405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45931.490969907405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45931.490969907405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45931.490969907405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45931.490969907405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45931.490969907405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45931.490969907405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45931.490969907405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45931.490969907405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45931.490969907405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45931.490969907405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45931.490969907405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45931.490969907405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45931.490969907405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45931.490969907405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45931.490969907405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45931.490969907405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45931.490969907405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45931.490969907405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45931.490969907405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45931.490969907405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45931.490969907405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45931.490969907405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45931.490969907405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45931.490969907405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45931.490969907405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45931.490969907405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45931.490969907405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45931.490969907405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45931.490969907405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45931.490969907405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45931.490969907405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45931.490969907405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45931.490969907405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45931.490969907405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45931.490969907405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45931.490969907405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45931.490969907405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45931.490969907405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45931.490969907405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45931.490969907405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45931.490969907405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45931.490969907405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45931.490969907405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45931.490969907405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45931.490969907405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45931.490969907405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45931.490969907405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45931.490969907405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45931.490969907405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45931.490969907405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ref="G708:G771" ca="1" si="12">IFERROR(NOW()-F708,"-")</f>
        <v>45931.490969907405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2"/>
        <v>45931.490969907405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2"/>
        <v>45931.490969907405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45931.490969907405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45931.490969907405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45931.490969907405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45931.490969907405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45931.490969907405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45931.490969907405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45931.490969907405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45931.490969907405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45931.490969907405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45931.490969907405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45931.490969907405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45931.490969907405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45931.490969907405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45931.490969907405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45931.490969907405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45931.490969907405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45931.490969907405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45931.490969907405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45931.490969907405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45931.490969907405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45931.490969907405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45931.490969907405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45931.490969907405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45931.490969907405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45931.490969907405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45931.490969907405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45931.490969907405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45931.490969907405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45931.490969907405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45931.490969907405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45931.490969907405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45931.490969907405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45931.490969907405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45931.490969907405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45931.490969907405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45931.490969907405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45931.490969907405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45931.490969907405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45931.490969907405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45931.490969907405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45931.490969907405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45931.490969907405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45931.490969907405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45931.490969907405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45931.490969907405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45931.490969907405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45931.490969907405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45931.490969907405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45931.490969907405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45931.490969907405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45931.490969907405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45931.490969907405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45931.490969907405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45931.490969907405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45931.490969907405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45931.490969907405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45931.490969907405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45931.490969907405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45931.490969907405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45931.490969907405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45931.490969907405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ref="G772:G835" ca="1" si="13">IFERROR(NOW()-F772,"-")</f>
        <v>45931.490969907405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3"/>
        <v>45931.490969907405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3"/>
        <v>45931.490969907405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45931.490969907405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45931.490969907405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45931.490969907405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45931.490969907405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45931.490969907405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45931.490969907405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45931.490969907405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45931.490969907405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45931.490969907405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45931.490969907405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45931.490969907405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45931.490969907405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45931.490969907405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45931.490969907405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45931.490969907405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45931.490969907405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45931.490969907405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45931.490969907405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45931.490969907405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45931.490969907405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45931.490969907405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45931.490969907405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45931.490969907405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45931.490969907405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45931.490969907405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45931.490969907405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45931.490969907405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45931.490969907405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45931.490969907405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45931.490969907405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45931.490969907405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45931.490969907405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45931.490969907405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45931.490969907405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45931.490969907405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45931.490969907405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45931.490969907405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45931.490969907405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45931.490969907405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45931.490969907405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45931.490969907405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45931.490969907405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45931.490969907405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45931.490969907405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45931.490969907405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45931.490969907405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45931.490969907405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45931.490969907405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45931.490969907405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45931.490969907405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45931.490969907405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45931.490969907405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45931.490969907405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45931.490969907405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45931.490969907405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45931.490969907405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45931.490969907405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45931.490969907405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45931.490969907405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45931.490969907405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45931.490969907405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ref="G836:G899" ca="1" si="14">IFERROR(NOW()-F836,"-")</f>
        <v>45931.490969907405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4"/>
        <v>45931.490969907405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4"/>
        <v>45931.490969907405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45931.490969907405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45931.490969907405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45931.490969907405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45931.490969907405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45931.490969907405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45931.490969907405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45931.490969907405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45931.490969907405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45931.490969907405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45931.490969907405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45931.490969907405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45931.490969907405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45931.490969907405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45931.490969907405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45931.490969907405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45931.490969907405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45931.490969907405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45931.490969907405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45931.490969907405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45931.490969907405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45931.490969907405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45931.490969907405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45931.490969907405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45931.490969907405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45931.490969907405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45931.490969907405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45931.490969907405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45931.490969907405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45931.490969907405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45931.490969907405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45931.490969907405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45931.490969907405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45931.490969907405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45931.490969907405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45931.490969907405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45931.490969907405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45931.490969907405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45931.490969907405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45931.490969907405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45931.490969907405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45931.490969907405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45931.490969907405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45931.490969907405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45931.490969907405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45931.490969907405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45931.490969907405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45931.490969907405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45931.490969907405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45931.490969907405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45931.490969907405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45931.490969907405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45931.490969907405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45931.490969907405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45931.490969907405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45931.490969907405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45931.490969907405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45931.490969907405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45931.490969907405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45931.490969907405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45931.490969907405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45931.490969907405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ref="G900:G963" ca="1" si="15">IFERROR(NOW()-F900,"-")</f>
        <v>45931.490969907405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5"/>
        <v>45931.490969907405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5"/>
        <v>45931.490969907405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45931.490969907405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45931.490969907405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45931.490969907405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45931.490969907405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45931.490969907405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45931.490969907405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45931.490969907405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45931.490969907405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45931.490969907405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45931.490969907405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45931.490969907405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45931.490969907405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45931.490969907405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45931.490969907405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45931.490969907405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45931.490969907405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45931.490969907405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45931.490969907405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45931.490969907405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45931.490969907405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45931.490969907405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45931.490969907405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45931.490969907405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45931.490969907405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45931.490969907405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45931.490969907405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45931.490969907405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45931.490969907405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45931.490969907405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45931.490969907405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45931.490969907405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45931.490969907405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45931.490969907405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45931.490969907405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45931.490969907405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45931.490969907405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45931.490969907405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45931.490969907405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45931.490969907405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45931.490969907405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45931.490969907405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45931.490969907405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45931.490969907405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45931.490969907405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45931.490969907405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45931.490969907405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45931.490969907405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45931.490969907405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45931.490969907405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45931.490969907405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45931.490969907405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45931.490969907405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45931.490969907405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45931.490969907405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45931.490969907405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45931.490969907405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45931.490969907405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45931.490969907405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45931.490969907405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45931.490969907405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45931.490969907405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ref="G964:G1027" ca="1" si="16">IFERROR(NOW()-F964,"-")</f>
        <v>45931.490969907405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6"/>
        <v>45931.490969907405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6"/>
        <v>45931.490969907405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45931.490969907405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45931.490969907405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45931.490969907405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45931.490969907405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45931.490969907405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45931.490969907405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45931.490969907405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45931.490969907405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45931.490969907405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45931.490969907405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45931.490969907405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45931.490969907405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45931.490969907405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45931.490969907405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45931.490969907405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45931.490969907405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45931.490969907405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45931.490969907405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45931.490969907405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45931.490969907405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45931.490969907405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45931.490969907405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45931.490969907405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45931.490969907405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45931.490969907405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45931.490969907405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45931.490969907405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45931.490969907405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45931.490969907405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45931.490969907405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45931.490969907405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45931.490969907405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45931.490969907405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45931.490969907405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45931.490969907405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45931.490969907405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45931.490969907405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45931.490969907405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45931.490969907405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45931.490969907405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45931.490969907405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45931.490969907405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45931.490969907405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45931.490969907405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45931.490969907405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45931.490969907405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45931.490969907405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45931.490969907405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45931.490969907405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45931.490969907405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45931.490969907405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45931.490969907405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45931.490969907405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45931.490969907405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45931.490969907405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45931.490969907405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45931.490969907405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45931.490969907405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45931.490969907405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45931.490969907405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45931.490969907405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ref="G1028:G1091" ca="1" si="17">IFERROR(NOW()-F1028,"-")</f>
        <v>45931.490969907405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7"/>
        <v>45931.490969907405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7"/>
        <v>45931.490969907405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45931.490969907405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45931.490969907405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45931.490969907405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45931.490969907405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45931.490969907405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45931.490969907405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45931.490969907405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45931.490969907405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45931.490969907405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45931.490969907405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45931.490969907405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45931.490969907405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45931.490969907405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45931.490969907405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45931.490969907405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45931.490969907405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45931.490969907405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45931.490969907405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45931.490969907405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45931.490969907405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45931.490969907405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45931.490969907405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45931.490969907405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45931.490969907405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45931.490969907405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45931.490969907405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45931.490969907405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45931.490969907405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45931.490969907405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45931.490969907405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45931.490969907405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45931.490969907405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45931.490969907405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45931.490969907405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45931.490969907405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45931.490969907405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45931.490969907405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45931.490969907405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45931.490969907405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45931.490969907405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45931.490969907405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45931.490969907405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45931.490969907405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45931.490969907405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45931.490969907405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45931.490969907405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45931.490969907405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45931.490969907405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45931.490969907405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45931.490969907405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45931.490969907405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45931.490969907405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45931.490969907405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45931.490969907405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45931.490969907405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45931.490969907405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45931.490969907405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45931.490969907405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45931.490969907405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45931.490969907405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45931.490969907405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ref="G1092:G1155" ca="1" si="18">IFERROR(NOW()-F1092,"-")</f>
        <v>45931.490969907405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8"/>
        <v>45931.490969907405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8"/>
        <v>45931.490969907405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45931.490969907405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45931.490969907405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45931.490969907405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45931.490969907405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45931.490969907405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45931.490969907405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45931.490969907405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45931.490969907405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45931.490969907405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45931.490969907405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45931.490969907405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45931.490969907405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45931.490969907405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45931.490969907405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45931.490969907405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45931.490969907405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45931.490969907405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45931.490969907405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45931.490969907405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45931.490969907405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45931.490969907405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45931.490969907405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45931.490969907405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45931.490969907405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45931.490969907405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45931.490969907405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45931.490969907405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45931.490969907405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45931.490969907405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45931.490969907405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45931.490969907405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45931.490969907405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45931.490969907405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45931.490969907405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45931.490969907405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45931.490969907405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45931.490969907405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45931.490969907405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45931.490969907405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45931.490969907405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45931.490969907405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45931.490969907405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45931.490969907405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45931.490969907405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45931.490969907405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45931.490969907405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45931.490969907405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45931.490969907405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45931.490969907405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45931.490969907405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45931.490969907405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45931.490969907405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45931.490969907405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45931.490969907405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45931.490969907405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45931.490969907405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45931.490969907405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45931.490969907405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45931.490969907405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45931.490969907405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45931.490969907405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ref="G1156:G1219" ca="1" si="19">IFERROR(NOW()-F1156,"-")</f>
        <v>45931.490969907405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9"/>
        <v>45931.490969907405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9"/>
        <v>45931.490969907405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45931.490969907405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45931.490969907405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45931.490969907405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45931.490969907405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45931.490969907405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45931.490969907405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45931.490969907405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45931.490969907405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45931.490969907405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45931.490969907405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45931.490969907405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45931.490969907405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45931.490969907405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45931.490969907405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45931.490969907405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45931.490969907405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45931.490969907405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45931.490969907405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45931.490969907405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45931.490969907405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45931.490969907405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45931.490969907405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45931.490969907405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45931.490969907405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45931.490969907405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45931.490969907405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45931.490969907405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45931.490969907405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45931.490969907405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45931.490969907405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45931.490969907405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45931.490969907405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45931.490969907405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45931.490969907405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45931.490969907405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45931.490969907405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45931.490969907405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45931.490969907405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45931.490969907405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45931.490969907405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45931.490969907405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45931.490969907405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45931.490969907405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45931.490969907405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45931.490969907405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45931.490969907405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45931.490969907405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45931.490969907405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45931.490969907405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45931.490969907405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45931.490969907405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45931.490969907405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45931.490969907405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45931.490969907405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45931.490969907405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45931.490969907405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45931.490969907405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45931.490969907405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45931.490969907405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45931.490969907405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45931.490969907405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ref="G1220:G1234" ca="1" si="20">IFERROR(NOW()-F1220,"-")</f>
        <v>45931.490969907405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20"/>
        <v>45931.490969907405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20"/>
        <v>45931.490969907405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45931.490969907405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45931.490969907405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45931.490969907405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45931.490969907405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45931.490969907405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45931.490969907405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45931.490969907405</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45931.490969907405</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45931.490969907405</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45931.490969907405</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45931.490969907405</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45931.490969907405</v>
      </c>
      <c r="H1234" s="22"/>
      <c r="I1234" s="19" t="str">
        <f>IFERROR(VLOOKUP(D1234,DB!A:F,6,0),"")</f>
        <v/>
      </c>
      <c r="J1234" s="18" t="str">
        <f>IFERROR(VLOOKUP(D1234,DB!A:G,7,0),"")</f>
        <v/>
      </c>
      <c r="K1234" s="50"/>
      <c r="L1234" s="23" t="str">
        <f>IFERROR(VLOOKUP(D1234,DB!A:I,9,0),"")</f>
        <v/>
      </c>
    </row>
  </sheetData>
  <dataValidations count="2">
    <dataValidation allowBlank="1" showInputMessage="1" showErrorMessage="1" sqref="E1" xr:uid="{5914219A-CB83-432D-936A-CC0CB6F3982A}"/>
    <dataValidation type="list" allowBlank="1" showInputMessage="1" showErrorMessage="1" sqref="E2:E123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tabSelected="1" workbookViewId="0">
      <selection activeCell="D33" sqref="D3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228.01025231480889</v>
      </c>
      <c r="H2" s="113">
        <v>45703.474768518521</v>
      </c>
      <c r="I2" s="110" t="str">
        <f>IFERROR(VLOOKUP(D2,DB!A:F,6,0),"")</f>
        <v>SCECO</v>
      </c>
      <c r="J2" s="110" t="str">
        <f>IFERROR(VLOOKUP(D2,DB!A:G,7,0),"")</f>
        <v>Dead</v>
      </c>
      <c r="K2" s="115" t="s">
        <v>39057</v>
      </c>
      <c r="L2" s="107" t="str">
        <f>IFERROR(VLOOKUP(D2,DB!A:I,9,0),"")</f>
        <v>Latis</v>
      </c>
    </row>
    <row r="3" spans="1:16" ht="15" customHeight="1">
      <c r="A3" s="110" t="s">
        <v>39058</v>
      </c>
      <c r="B3" s="110" t="str">
        <f>IFERROR(VLOOKUP(D3,DB!A:K,11,0),"")</f>
        <v>R4</v>
      </c>
      <c r="C3" s="111">
        <v>2</v>
      </c>
      <c r="D3" s="107" t="s">
        <v>39059</v>
      </c>
      <c r="E3" s="112" t="s">
        <v>38964</v>
      </c>
      <c r="F3" s="113">
        <v>45930.890277777777</v>
      </c>
      <c r="G3" s="114">
        <f ca="1">IFERROR(NOW()-F3,"")</f>
        <v>0.60069212962844176</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2</v>
      </c>
      <c r="D4" s="107" t="s">
        <v>34878</v>
      </c>
      <c r="E4" s="112" t="s">
        <v>38964</v>
      </c>
      <c r="F4" s="113">
        <v>45931.432766203703</v>
      </c>
      <c r="G4" s="114">
        <f ca="1">IFERROR(NOW()-F4,"")</f>
        <v>5.8203703702019993E-2</v>
      </c>
      <c r="H4" s="113">
        <v>45931.38857638889</v>
      </c>
      <c r="I4" s="110" t="str">
        <f>IFERROR(VLOOKUP(D4,DB!A:F,6,0),"")</f>
        <v>SCECO</v>
      </c>
      <c r="J4" s="110" t="str">
        <f>IFERROR(VLOOKUP(D4,DB!A:G,7,0),"")</f>
        <v>Vandalized</v>
      </c>
      <c r="K4" s="115" t="s">
        <v>39062</v>
      </c>
      <c r="L4" s="107" t="str">
        <f>IFERROR(VLOOKUP(D4,DB!A:I,9,0),"")</f>
        <v>Latis</v>
      </c>
    </row>
    <row r="5" spans="1:16" ht="15" customHeight="1">
      <c r="A5" s="110" t="s">
        <v>39063</v>
      </c>
      <c r="B5" s="110" t="str">
        <f>IFERROR(VLOOKUP(D5,DB!A:K,11,0),"")</f>
        <v>R4</v>
      </c>
      <c r="C5" s="111">
        <v>1</v>
      </c>
      <c r="D5" s="107" t="s">
        <v>37276</v>
      </c>
      <c r="E5" s="112" t="s">
        <v>38964</v>
      </c>
      <c r="F5" s="113">
        <v>45931.433854166666</v>
      </c>
      <c r="G5" s="114">
        <f ca="1">IFERROR(NOW()-F5,"")</f>
        <v>5.7115740739391185E-2</v>
      </c>
      <c r="H5" s="113">
        <v>45931.428124999999</v>
      </c>
      <c r="I5" s="110" t="str">
        <f>IFERROR(VLOOKUP(D5,DB!A:F,6,0),"")</f>
        <v>Generator-SG</v>
      </c>
      <c r="J5" s="110" t="str">
        <f>IFERROR(VLOOKUP(D5,DB!A:G,7,0),"")</f>
        <v>Dead</v>
      </c>
      <c r="K5" s="115" t="s">
        <v>39064</v>
      </c>
      <c r="L5" s="107" t="str">
        <f>IFERROR(VLOOKUP(D5,DB!A:I,9,0),"")</f>
        <v>Latis</v>
      </c>
    </row>
    <row r="6" spans="1:16" ht="15" customHeight="1">
      <c r="A6" s="110"/>
      <c r="B6" s="110" t="str">
        <f>IFERROR(VLOOKUP(D6,DB!A:K,11,0),"")</f>
        <v/>
      </c>
      <c r="C6" s="111"/>
      <c r="D6" s="107"/>
      <c r="E6" s="112"/>
      <c r="F6" s="113"/>
      <c r="G6" s="114">
        <f ca="1">IFERROR(NOW()-F6,"")</f>
        <v>45931.490969907405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45931.490969907405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45931.490969907405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45931.490969907405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c r="E10" s="112"/>
      <c r="F10" s="113"/>
      <c r="G10" s="114">
        <f ca="1">IFERROR(NOW()-F10,"")</f>
        <v>45931.490969907405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45931.490969907405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45931.490969907405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45931.490969907405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45931.490969907405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45931.490969907405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45931.490969907405</v>
      </c>
      <c r="H16" s="113"/>
      <c r="I16" s="110" t="str">
        <f>IFERROR(VLOOKUP(D16,DB!A:F,6,0),"")</f>
        <v/>
      </c>
      <c r="J16" s="110" t="str">
        <f>IFERROR(VLOOKUP(D16,DB!A:G,7,0),"")</f>
        <v/>
      </c>
      <c r="K16" s="115"/>
      <c r="L16" s="107" t="str">
        <f>IFERROR(VLOOKUP(D16,DB!A:I,9,0),"")</f>
        <v/>
      </c>
    </row>
    <row r="17" spans="1:12" ht="15" customHeight="1">
      <c r="A17" s="110"/>
      <c r="B17" s="110" t="str">
        <f>IFERROR(VLOOKUP(D18,DB!A:K,11,0),"")</f>
        <v/>
      </c>
      <c r="C17" s="111"/>
      <c r="D17" s="144"/>
      <c r="E17" s="112"/>
      <c r="F17" s="113"/>
      <c r="G17" s="114">
        <f ca="1">IFERROR(NOW()-F17,"")</f>
        <v>45931.490969907405</v>
      </c>
      <c r="H17" s="113"/>
      <c r="I17" s="110" t="str">
        <f>IFERROR(VLOOKUP(D18,DB!A:F,6,0),"")</f>
        <v/>
      </c>
      <c r="J17" s="110" t="str">
        <f>IFERROR(VLOOKUP(D18,DB!A:G,7,0),"")</f>
        <v/>
      </c>
      <c r="K17" s="115"/>
      <c r="L17" s="107" t="str">
        <f>IFERROR(VLOOKUP(D18,DB!A:I,9,0),"")</f>
        <v/>
      </c>
    </row>
    <row r="18" spans="1:12" ht="15" customHeight="1">
      <c r="A18" s="110"/>
      <c r="B18" s="110" t="str">
        <f>IFERROR(VLOOKUP(#REF!,DB!A:K,11,0),"")</f>
        <v/>
      </c>
      <c r="C18" s="111"/>
      <c r="D18" s="107"/>
      <c r="E18" s="112"/>
      <c r="F18" s="113"/>
      <c r="G18" s="114">
        <f ca="1">IFERROR(NOW()-F18,"")</f>
        <v>45931.490969907405</v>
      </c>
      <c r="H18" s="113"/>
      <c r="I18" s="110" t="str">
        <f>IFERROR(VLOOKUP(#REF!,DB!A:F,6,0),"")</f>
        <v/>
      </c>
      <c r="J18" s="110" t="str">
        <f>IFERROR(VLOOKUP(#REF!,DB!A:G,7,0),"")</f>
        <v/>
      </c>
      <c r="K18" s="115"/>
      <c r="L18" s="107" t="str">
        <f>IFERROR(VLOOKUP(#REF!,DB!A:I,9,0),"")</f>
        <v/>
      </c>
    </row>
    <row r="19" spans="1:12" ht="15" customHeight="1">
      <c r="A19" s="110"/>
      <c r="B19" s="110" t="str">
        <f>IFERROR(VLOOKUP(D19,DB!A:K,11,0),"")</f>
        <v/>
      </c>
      <c r="C19" s="111"/>
      <c r="D19" s="107"/>
      <c r="E19" s="112"/>
      <c r="F19" s="113"/>
      <c r="G19" s="114">
        <f ca="1">IFERROR(NOW()-F19,"")</f>
        <v>45931.490969907405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45931.490969907405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45931.490969907405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45931.490969907405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45931.490969907405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45931.490969907405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45931.490969907405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45931.490969907405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45931.490969907405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45931.490969907405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45931.490969907405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45931.490969907405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45931.490969907405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45931.490969907405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45931.490969907405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45931.490969907405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45931.490969907405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45931.490969907405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45931.490969907405</v>
      </c>
      <c r="H37" s="113"/>
      <c r="I37" s="110" t="str">
        <f>IFERROR(VLOOKUP(D37,DB!A:F,6,0),"")</f>
        <v/>
      </c>
      <c r="J37" s="110" t="str">
        <f>IFERROR(VLOOKUP(D37,DB!A:G,7,0),"")</f>
        <v/>
      </c>
      <c r="K37" s="115"/>
      <c r="L37" s="107"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K6" sqref="K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39.658909722216777</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5.3020925925884512</v>
      </c>
      <c r="H3" s="38">
        <v>45926.158159722225</v>
      </c>
      <c r="I3" s="37" t="str">
        <f>IFERROR(VLOOKUP(D3,DB!A:F,6,0),"")</f>
        <v>SCECO</v>
      </c>
      <c r="J3" s="37" t="str">
        <f>IFERROR(VLOOKUP(D3,DB!A:G,7,0),"")</f>
        <v>Good</v>
      </c>
      <c r="K3" s="37" t="s">
        <v>39068</v>
      </c>
      <c r="L3" s="37" t="str">
        <f>IFERROR(VLOOKUP(D3,DB!A:I,9,0),"")</f>
        <v>Latis</v>
      </c>
      <c r="M3" s="139"/>
    </row>
    <row r="4" spans="1:13" ht="15">
      <c r="A4" s="37"/>
      <c r="B4" s="37" t="str">
        <f>IFERROR(VLOOKUP(D4,DB!A:K,11,0),"")</f>
        <v/>
      </c>
      <c r="C4" s="37"/>
      <c r="D4" s="37"/>
      <c r="E4" s="37"/>
      <c r="F4" s="38"/>
      <c r="G4" s="39">
        <f ca="1">IFERROR(NOW()-F4,"-")</f>
        <v>45931.490969907405</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45931.490969907405</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45931.490969907405</v>
      </c>
      <c r="H6" s="38"/>
      <c r="I6" s="37" t="str">
        <f>IFERROR(VLOOKUP(D6,DB!A:F,6,0),"")</f>
        <v/>
      </c>
      <c r="J6" s="37" t="str">
        <f>IFERROR(VLOOKUP(D6,DB!A:G,7,0),"")</f>
        <v/>
      </c>
      <c r="K6" s="37"/>
      <c r="L6" s="37" t="str">
        <f>IFERROR(VLOOKUP(D6,DB!A:I,9,0),"")</f>
        <v/>
      </c>
      <c r="M6" s="139"/>
    </row>
    <row r="7" spans="1:13" ht="15">
      <c r="A7" s="37"/>
      <c r="B7" s="37" t="str">
        <f>IFERROR(VLOOKUP(D7,DB!A:K,11,0),"")</f>
        <v/>
      </c>
      <c r="C7" s="37"/>
      <c r="D7" s="140"/>
      <c r="E7" s="37"/>
      <c r="F7" s="38"/>
      <c r="G7" s="39">
        <f ca="1">IFERROR(NOW()-F7,"-")</f>
        <v>45931.490969907405</v>
      </c>
      <c r="H7" s="38"/>
      <c r="I7" s="37" t="str">
        <f>IFERROR(VLOOKUP(D7,DB!A:F,6,0),"")</f>
        <v/>
      </c>
      <c r="J7" s="37" t="str">
        <f>IFERROR(VLOOKUP(D7,DB!A:G,7,0),"")</f>
        <v/>
      </c>
      <c r="K7" s="37"/>
      <c r="L7" s="37" t="str">
        <f>IFERROR(VLOOKUP(D7,DB!A:I,9,0),"")</f>
        <v/>
      </c>
      <c r="M7" s="139"/>
    </row>
    <row r="8" spans="1:13" ht="15">
      <c r="A8" s="37"/>
      <c r="B8" s="37" t="str">
        <f>IFERROR(VLOOKUP(D8,DB!A:K,11,0),"")</f>
        <v/>
      </c>
      <c r="C8" s="37"/>
      <c r="D8" s="140"/>
      <c r="E8" s="37"/>
      <c r="F8" s="38"/>
      <c r="G8" s="39">
        <f ca="1">IFERROR(NOW()-F8,"-")</f>
        <v>45931.490969907405</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45931.490969907405</v>
      </c>
      <c r="H9" s="38"/>
      <c r="I9" s="37" t="str">
        <f>IFERROR(VLOOKUP(D9,DB!A:F,6,0),"")</f>
        <v/>
      </c>
      <c r="J9" s="37" t="str">
        <f>IFERROR(VLOOKUP(D9,DB!A:G,7,0),"")</f>
        <v/>
      </c>
      <c r="K9" s="37"/>
      <c r="L9" s="37" t="str">
        <f>IFERROR(VLOOKUP(D9,DB!A:I,9,0),"")</f>
        <v/>
      </c>
      <c r="M9" s="139"/>
    </row>
    <row r="10" spans="1:13" ht="15">
      <c r="A10" s="37"/>
      <c r="B10" s="37" t="str">
        <f>IFERROR(VLOOKUP(D10,DB!A:K,11,0),"")</f>
        <v/>
      </c>
      <c r="C10" s="37"/>
      <c r="D10" s="143"/>
      <c r="E10" s="37"/>
      <c r="F10" s="38"/>
      <c r="G10" s="39">
        <f ca="1">IFERROR(NOW()-F10,"-")</f>
        <v>45931.490969907405</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45931.490969907405</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45931.490969907405</v>
      </c>
      <c r="H12" s="38"/>
      <c r="I12" s="37" t="str">
        <f>IFERROR(VLOOKUP(D12,DB!A:F,6,0),"")</f>
        <v/>
      </c>
      <c r="J12" s="37" t="str">
        <f>IFERROR(VLOOKUP(D12,DB!A:G,7,0),"")</f>
        <v/>
      </c>
      <c r="K12" s="37"/>
      <c r="L12" s="37" t="str">
        <f>IFERROR(VLOOKUP(D12,DB!A:I,9,0),"")</f>
        <v/>
      </c>
      <c r="M12" s="139"/>
    </row>
    <row r="13" spans="1:13" ht="15">
      <c r="A13" s="37"/>
      <c r="B13" s="37" t="str">
        <f>IFERROR(VLOOKUP(D13,DB!A:K,11,0),"")</f>
        <v/>
      </c>
      <c r="C13" s="37"/>
      <c r="D13" s="140"/>
      <c r="E13" s="37"/>
      <c r="F13" s="38"/>
      <c r="G13" s="39">
        <f ca="1">IFERROR(NOW()-F13,"-")</f>
        <v>45931.490969907405</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45931.490969907405</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45931.490969907405</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45931.490969907405</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45931.490969907405</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45931.490969907405</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45931.490969907405</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45931.490969907405</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45931.490969907405</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45931.490969907405</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45931.490969907405</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45931.490969907405</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45931.490969907405</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45931.490969907405</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45931.490969907405</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45931.490969907405</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45931.490969907405</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45931.490969907405</v>
      </c>
      <c r="H30" s="38"/>
      <c r="I30" s="37" t="str">
        <f>IFERROR(VLOOKUP(D30,DB!A:F,6,0),"")</f>
        <v/>
      </c>
      <c r="J30" s="37" t="str">
        <f>IFERROR(VLOOKUP(D30,DB!A:G,7,0),"")</f>
        <v/>
      </c>
      <c r="K30" s="37"/>
      <c r="L30" s="37" t="str">
        <f>IFERROR(VLOOKUP(D30,DB!A:I,9,0),"")</f>
        <v/>
      </c>
      <c r="M30" s="139"/>
    </row>
    <row r="31" spans="1:13" ht="15">
      <c r="A31" s="92"/>
      <c r="B31" s="92" t="str">
        <f>IFERROR(VLOOKUP(D31,DB!A:K,11,0),"")</f>
        <v/>
      </c>
      <c r="C31" s="92"/>
      <c r="D31" s="92"/>
      <c r="E31" s="92"/>
      <c r="F31" s="134"/>
      <c r="G31" s="135">
        <f ca="1">IFERROR(NOW()-F31,"-")</f>
        <v>45931.490969907405</v>
      </c>
      <c r="H31" s="134"/>
      <c r="I31" s="92" t="str">
        <f>IFERROR(VLOOKUP(D31,DB!A:F,6,0),"")</f>
        <v/>
      </c>
      <c r="J31" s="92" t="str">
        <f>IFERROR(VLOOKUP(D31,DB!A:G,7,0),"")</f>
        <v/>
      </c>
      <c r="K31" s="92"/>
      <c r="L31" s="92" t="str">
        <f>IFERROR(VLOOKUP(D31,DB!A:I,9,0),"")</f>
        <v/>
      </c>
      <c r="M31" s="139"/>
    </row>
    <row r="32" spans="1:13" ht="15">
      <c r="A32" s="37"/>
      <c r="B32" s="37" t="str">
        <f>IFERROR(VLOOKUP(D32,DB!A:K,11,0),"")</f>
        <v/>
      </c>
      <c r="C32" s="37"/>
      <c r="D32" s="37"/>
      <c r="E32" s="37"/>
      <c r="F32" s="38"/>
      <c r="G32" s="39">
        <f ca="1">IFERROR(NOW()-F32,"-")</f>
        <v>45931.490969907405</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45931.490969907405</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45931.490969907405</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45931.490969907405</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45931.490969907405</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45931.490969907405</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45931.490969907405</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45931.490969907405</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45931.490969907405</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45931.490969907405</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45931.490969907405</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45931.490969907405</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45931.490969907405</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45931.490969907405</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45931.490969907405</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45931.490969907405</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45931.490969907405</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45931.490969907405</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45931.490969907405</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45931.490969907405</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45931.490969907405</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45931.490969907405</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45931.490969907405</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45931.490969907405</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45931.490969907405</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45931.490969907405</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45931.490969907405</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45931.490969907405</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45931.490969907405</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45931.490969907405</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45931.490969907405</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45931.490969907405</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45931.490969907405</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45931.490969907405</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45931.490969907405</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45931.490969907405</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45931.490969907405</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45931.490969907405</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45931.490969907405</v>
      </c>
      <c r="H70" s="38"/>
      <c r="I70" s="37" t="str">
        <f>IFERROR(VLOOKUP(D70,DB!A:F,6,0),"")</f>
        <v/>
      </c>
      <c r="J70" s="37" t="str">
        <f>IFERROR(VLOOKUP(D70,DB!A:G,7,0),"")</f>
        <v/>
      </c>
      <c r="K70" s="37"/>
      <c r="L70" s="37" t="str">
        <f>IFERROR(VLOOKUP(D70,DB!A:I,9,0),"")</f>
        <v/>
      </c>
      <c r="M70" s="139"/>
    </row>
    <row r="71" spans="1:13" ht="15">
      <c r="A71" s="92"/>
      <c r="B71" s="92" t="str">
        <f>IFERROR(VLOOKUP(D71,DB!A:K,11,0),"")</f>
        <v/>
      </c>
      <c r="C71" s="92"/>
      <c r="D71" s="92"/>
      <c r="E71" s="92"/>
      <c r="F71" s="134"/>
      <c r="G71" s="135">
        <f ca="1">IFERROR(NOW()-F71,"-")</f>
        <v>45931.490969907405</v>
      </c>
      <c r="H71" s="134"/>
      <c r="I71" s="92" t="str">
        <f>IFERROR(VLOOKUP(D71,DB!A:F,6,0),"")</f>
        <v/>
      </c>
      <c r="J71" s="92" t="str">
        <f>IFERROR(VLOOKUP(D71,DB!A:G,7,0),"")</f>
        <v/>
      </c>
      <c r="K71" s="92"/>
      <c r="L71" s="92" t="str">
        <f>IFERROR(VLOOKUP(D71,DB!A:I,9,0),"")</f>
        <v/>
      </c>
      <c r="M71" s="139"/>
    </row>
    <row r="72" spans="1:13" ht="15">
      <c r="A72" s="37"/>
      <c r="B72" s="37" t="str">
        <f>IFERROR(VLOOKUP(D72,DB!A:K,11,0),"")</f>
        <v/>
      </c>
      <c r="C72" s="37"/>
      <c r="D72" s="37"/>
      <c r="E72" s="37"/>
      <c r="F72" s="38"/>
      <c r="G72" s="39">
        <f ca="1">IFERROR(NOW()-F72,"-")</f>
        <v>45931.490969907405</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45931.490969907405</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45931.490969907405</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45931.490969907405</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45931.490969907405</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45931.490969907405</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45931.490969907405</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45931.490969907405</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45931.490969907405</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45931.490969907405</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45931.490969907405</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45931.490969907405</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45931.490969907405</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45931.490969907405</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45931.490969907405</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45931.490969907405</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45931.490969907405</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45931.490969907405</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45931.490969907405</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45931.490969907405</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45931.490969907405</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45931.490969907405</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45931.490969907405</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45931.490969907405</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45931.490969907405</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45931.490969907405</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45931.490969907405</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45931.490969907405</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45931.490969907405</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45931.490969907405</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45931.490969907405</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45931.490969907405</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45931.490969907405</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45931.490969907405</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45931.490969907405</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45931.490969907405</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45931.490969907405</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45931.490969907405</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45931.490969907405</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45931.490969907405</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45931.490969907405</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45931.490969907405</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45931.490969907405</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45931.490969907405</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45931.490969907405</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45931.490969907405</v>
      </c>
      <c r="H117" s="38"/>
      <c r="I117" s="37" t="str">
        <f>IFERROR(VLOOKUP(D117,DB!A:F,6,0),"")</f>
        <v/>
      </c>
      <c r="J117" s="37" t="str">
        <f>IFERROR(VLOOKUP(D117,DB!A:G,7,0),"")</f>
        <v/>
      </c>
      <c r="K117" s="37"/>
      <c r="L117" s="37" t="str">
        <f>IFERROR(VLOOKUP(D117,DB!A:I,9,0),"")</f>
        <v/>
      </c>
      <c r="M117" s="139"/>
    </row>
    <row r="118" spans="1:13" ht="15">
      <c r="A118" s="92"/>
      <c r="B118" s="92" t="str">
        <f>IFERROR(VLOOKUP(D118,DB!A:K,11,0),"")</f>
        <v/>
      </c>
      <c r="C118" s="92"/>
      <c r="D118" s="92"/>
      <c r="E118" s="92"/>
      <c r="F118" s="134"/>
      <c r="G118" s="135">
        <f ca="1">IFERROR(NOW()-F118,"-")</f>
        <v>45931.490969907405</v>
      </c>
      <c r="H118" s="134"/>
      <c r="I118" s="92" t="str">
        <f>IFERROR(VLOOKUP(D118,DB!A:F,6,0),"")</f>
        <v/>
      </c>
      <c r="J118" s="92" t="str">
        <f>IFERROR(VLOOKUP(D118,DB!A:G,7,0),"")</f>
        <v/>
      </c>
      <c r="K118" s="92"/>
      <c r="L118" s="92" t="str">
        <f>IFERROR(VLOOKUP(D118,DB!A:I,9,0),"")</f>
        <v/>
      </c>
      <c r="M118" s="139"/>
    </row>
    <row r="119" spans="1:13" ht="15">
      <c r="A119" s="92"/>
      <c r="B119" s="92" t="str">
        <f>IFERROR(VLOOKUP(D119,DB!A:K,11,0),"")</f>
        <v/>
      </c>
      <c r="C119" s="92"/>
      <c r="D119" s="92"/>
      <c r="E119" s="92"/>
      <c r="F119" s="134"/>
      <c r="G119" s="135">
        <f ca="1">IFERROR(NOW()-F119,"-")</f>
        <v>45931.490969907405</v>
      </c>
      <c r="H119" s="134"/>
      <c r="I119" s="92" t="str">
        <f>IFERROR(VLOOKUP(D119,DB!A:F,6,0),"")</f>
        <v/>
      </c>
      <c r="J119" s="92" t="str">
        <f>IFERROR(VLOOKUP(D119,DB!A:G,7,0),"")</f>
        <v/>
      </c>
      <c r="K119" s="92"/>
      <c r="L119" s="92" t="str">
        <f>IFERROR(VLOOKUP(D119,DB!A:I,9,0),"")</f>
        <v/>
      </c>
    </row>
    <row r="120" spans="1:13" ht="15">
      <c r="A120" s="37"/>
      <c r="B120" s="37" t="str">
        <f>IFERROR(VLOOKUP(D120,DB!A:K,11,0),"")</f>
        <v/>
      </c>
      <c r="C120" s="37"/>
      <c r="D120" s="37"/>
      <c r="E120" s="37"/>
      <c r="F120" s="38"/>
      <c r="G120" s="39">
        <f ca="1">IFERROR(NOW()-F120,"-")</f>
        <v>45931.490969907405</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45931.490969907405</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45931.490969907405</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45931.490969907405</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45931.490969907405</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45931.490969907405</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45931.490969907405</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45931.490969907405</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45931.490969907405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45931.490969907405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45931.490969907405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45931.490969907405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45931.490969907405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45931.490969907405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45931.490969907405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45931.490969907405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45931.490969907405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45931.490969907405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45931.490969907405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45931.490969907405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45931.490969907405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45931.490969907405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45931.490969907405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45931.490969907405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45931.490969907405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45931.490969907405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45931.490969907405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45931.490969907405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45931.490969907405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45931.490969907405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45931.490969907405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45931.490969907405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45931.490969907405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45931.490969907405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45931.490969907405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45931.490969907405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45931.490969907405</v>
      </c>
      <c r="H156" s="38"/>
      <c r="I156" s="37" t="str">
        <f>IFERROR(VLOOKUP(D156,DB!A:F,6,0),"")</f>
        <v/>
      </c>
      <c r="J156" s="37" t="str">
        <f>IFERROR(VLOOKUP(D156,DB!A:G,7,0),"")</f>
        <v/>
      </c>
      <c r="K156" s="37"/>
      <c r="L156" s="37" t="str">
        <f>IFERROR(VLOOKUP(D156,DB!A:I,9,0),"")</f>
        <v/>
      </c>
    </row>
    <row r="157" spans="1:12" ht="15">
      <c r="A157" s="92"/>
      <c r="B157" s="92" t="str">
        <f>IFERROR(VLOOKUP(D157,DB!A:K,11,0),"")</f>
        <v/>
      </c>
      <c r="C157" s="92"/>
      <c r="D157" s="92"/>
      <c r="E157" s="92"/>
      <c r="F157" s="134"/>
      <c r="G157" s="135">
        <f ca="1">IFERROR(NOW()-F157,"-")</f>
        <v>45931.490969907405</v>
      </c>
      <c r="H157" s="134"/>
      <c r="I157" s="92" t="str">
        <f>IFERROR(VLOOKUP(D157,DB!A:F,6,0),"")</f>
        <v/>
      </c>
      <c r="J157" s="92" t="str">
        <f>IFERROR(VLOOKUP(D157,DB!A:G,7,0),"")</f>
        <v/>
      </c>
      <c r="K157" s="92"/>
      <c r="L157" s="92" t="str">
        <f>IFERROR(VLOOKUP(D157,DB!A:I,9,0),"")</f>
        <v/>
      </c>
    </row>
    <row r="158" spans="1:12" ht="15">
      <c r="A158" s="37"/>
      <c r="B158" s="37" t="str">
        <f>IFERROR(VLOOKUP(D158,DB!A:K,11,0),"")</f>
        <v/>
      </c>
      <c r="C158" s="37"/>
      <c r="D158" s="37"/>
      <c r="E158" s="37"/>
      <c r="F158" s="38"/>
      <c r="G158" s="39">
        <f ca="1">IFERROR(NOW()-F158,"-")</f>
        <v>45931.490969907405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45931.490969907405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45931.490969907405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45931.490969907405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45931.490969907405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45931.490969907405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45931.490969907405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45931.490969907405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45931.490969907405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45931.490969907405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45931.490969907405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45931.490969907405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45931.490969907405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45931.490969907405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45931.490969907405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45931.490969907405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45931.490969907405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45931.490969907405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45931.490969907405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45931.490969907405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45931.490969907405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45931.490969907405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45931.490969907405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45931.490969907405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45931.490969907405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45931.490969907405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45931.490969907405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45931.490969907405</v>
      </c>
      <c r="H185" s="38"/>
      <c r="I185" s="37" t="str">
        <f>IFERROR(VLOOKUP(D185,DB!A:F,6,0),"")</f>
        <v/>
      </c>
      <c r="J185" s="37" t="str">
        <f>IFERROR(VLOOKUP(D185,DB!A:G,7,0),"")</f>
        <v/>
      </c>
      <c r="K185" s="37"/>
      <c r="L185" s="37" t="str">
        <f>IFERROR(VLOOKUP(D185,DB!A:I,9,0),"")</f>
        <v/>
      </c>
    </row>
    <row r="186" spans="1:12" ht="15">
      <c r="A186" s="92"/>
      <c r="B186" s="92" t="str">
        <f>IFERROR(VLOOKUP(D186,DB!A:K,11,0),"")</f>
        <v/>
      </c>
      <c r="C186" s="92"/>
      <c r="D186" s="92"/>
      <c r="E186" s="92"/>
      <c r="F186" s="134"/>
      <c r="G186" s="135">
        <f ca="1">IFERROR(NOW()-F186,"-")</f>
        <v>45931.490969907405</v>
      </c>
      <c r="H186" s="134"/>
      <c r="I186" s="92" t="str">
        <f>IFERROR(VLOOKUP(D186,DB!A:F,6,0),"")</f>
        <v/>
      </c>
      <c r="J186" s="92" t="str">
        <f>IFERROR(VLOOKUP(D186,DB!A:G,7,0),"")</f>
        <v/>
      </c>
      <c r="K186" s="92"/>
      <c r="L186" s="92" t="str">
        <f>IFERROR(VLOOKUP(D186,DB!A:I,9,0),"")</f>
        <v/>
      </c>
    </row>
    <row r="187" spans="1:12" ht="15">
      <c r="A187" s="37"/>
      <c r="B187" s="37" t="str">
        <f>IFERROR(VLOOKUP(D187,DB!A:K,11,0),"")</f>
        <v/>
      </c>
      <c r="C187" s="37"/>
      <c r="D187" s="37"/>
      <c r="E187" s="37"/>
      <c r="F187" s="38"/>
      <c r="G187" s="39">
        <f ca="1">IFERROR(NOW()-F187,"-")</f>
        <v>45931.490969907405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45931.490969907405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45931.490969907405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45931.490969907405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45931.490969907405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45931.490969907405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45931.490969907405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45931.490969907405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45931.490969907405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45931.490969907405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45931.490969907405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45931.490969907405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45931.490969907405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45931.490969907405</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45931.490969907405</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45931.490969907405</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45931.490969907405</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45931.490969907405</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45931.490969907405</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45931.490969907405</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45931.490969907405</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45931.490969907405</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45931.490969907405</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45931.490969907405</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45931.490969907405</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45931.490969907405</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45931.490969907405</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45931.490969907405</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45931.490969907405</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45931.490969907405</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45931.490969907405</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45931.490969907405</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45931.490969907405</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45931.490969907405</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45931.490969907405</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45931.490969907405</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45931.490969907405</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45931.490969907405</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45931.490969907405</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45931.490969907405</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45931.490969907405</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45931.490969907405</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45931.490969907405</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45931.490969907405</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45931.490969907405</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45931.490969907405</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45931.490969907405</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45931.490969907405</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45931.490969907405</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45931.490969907405</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45931.490969907405</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45931.490969907405</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45931.490969907405</v>
      </c>
      <c r="H239" s="38"/>
      <c r="I239" s="37" t="str">
        <f>IFERROR(VLOOKUP(D239,DB!A:F,6,0),"")</f>
        <v/>
      </c>
      <c r="J239" s="37" t="str">
        <f>IFERROR(VLOOKUP(D239,DB!A:G,7,0),"")</f>
        <v/>
      </c>
      <c r="K239" s="37"/>
      <c r="L239" s="37" t="str">
        <f>IFERROR(VLOOKUP(D239,DB!A:I,9,0),"")</f>
        <v/>
      </c>
    </row>
    <row r="240" spans="1:12" ht="15">
      <c r="A240" s="92"/>
      <c r="B240" s="92" t="str">
        <f>IFERROR(VLOOKUP(D240,DB!A:K,11,0),"")</f>
        <v/>
      </c>
      <c r="C240" s="92"/>
      <c r="D240" s="92"/>
      <c r="E240" s="92"/>
      <c r="F240" s="134"/>
      <c r="G240" s="135">
        <f ca="1">IFERROR(NOW()-F240,"-")</f>
        <v>45931.490969907405</v>
      </c>
      <c r="H240" s="134"/>
      <c r="I240" s="92" t="str">
        <f>IFERROR(VLOOKUP(D240,DB!A:F,6,0),"")</f>
        <v/>
      </c>
      <c r="J240" s="92" t="str">
        <f>IFERROR(VLOOKUP(D240,DB!A:G,7,0),"")</f>
        <v/>
      </c>
      <c r="K240" s="92"/>
      <c r="L240" s="92" t="str">
        <f>IFERROR(VLOOKUP(D240,DB!A:I,9,0),"")</f>
        <v/>
      </c>
    </row>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5" ht="15"/>
    <row r="506" ht="15"/>
    <row r="507" ht="15"/>
    <row r="508" ht="15"/>
    <row r="510" ht="15"/>
    <row r="511" ht="15"/>
    <row r="512" ht="15"/>
    <row r="513" ht="15"/>
    <row r="514" ht="15"/>
    <row r="515" ht="15"/>
    <row r="517" ht="15"/>
    <row r="518" ht="15"/>
    <row r="519" ht="15"/>
    <row r="520" ht="15"/>
    <row r="521" ht="15"/>
    <row r="522" ht="15"/>
    <row r="523" ht="15"/>
    <row r="524"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9" ht="15"/>
    <row r="560" ht="15"/>
    <row r="561" ht="15"/>
    <row r="562" ht="15"/>
    <row r="563" ht="15"/>
    <row r="564" ht="15"/>
    <row r="565" ht="15"/>
    <row r="566" ht="15"/>
    <row r="567" ht="15"/>
    <row r="568" ht="15"/>
    <row r="570" ht="15"/>
    <row r="571" ht="15"/>
    <row r="572" ht="15"/>
    <row r="575" ht="15"/>
    <row r="576" ht="15"/>
    <row r="577" ht="15"/>
    <row r="578"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90" ht="15"/>
    <row r="891" ht="15"/>
    <row r="892" ht="15"/>
    <row r="893" ht="15"/>
    <row r="894" ht="15"/>
    <row r="895" ht="15"/>
    <row r="899" ht="15"/>
    <row r="900" ht="15"/>
    <row r="910" ht="15"/>
    <row r="915" ht="15"/>
    <row r="926" ht="15"/>
    <row r="927" ht="15"/>
    <row r="934" ht="15"/>
    <row r="935" ht="15"/>
    <row r="939" ht="15"/>
    <row r="940" ht="15"/>
    <row r="941" ht="15"/>
    <row r="948" ht="15"/>
    <row r="949" ht="15"/>
    <row r="950" ht="15"/>
    <row r="951" ht="15"/>
    <row r="953" ht="15"/>
    <row r="954" ht="15"/>
    <row r="955" ht="15"/>
    <row r="958" ht="15"/>
    <row r="959" ht="15"/>
    <row r="960" ht="15"/>
    <row r="961" ht="15"/>
    <row r="963" ht="15"/>
    <row r="964" ht="15"/>
    <row r="965" ht="15"/>
    <row r="966" ht="15"/>
    <row r="967" ht="15"/>
    <row r="968" ht="15"/>
    <row r="970" ht="15"/>
    <row r="971" ht="15"/>
    <row r="973" ht="15"/>
    <row r="974" ht="15"/>
    <row r="976" ht="15"/>
    <row r="977" ht="15"/>
    <row r="978" ht="15"/>
    <row r="980" ht="15"/>
    <row r="981" ht="15"/>
    <row r="982" ht="15"/>
    <row r="983" ht="15"/>
    <row r="984" ht="15"/>
    <row r="988" ht="15"/>
    <row r="989" ht="15"/>
    <row r="990" ht="15"/>
    <row r="991" ht="15"/>
    <row r="994" ht="15"/>
    <row r="995" ht="15"/>
    <row r="998" ht="15"/>
    <row r="1039" ht="15"/>
    <row r="1040" ht="15"/>
    <row r="1043" ht="15"/>
    <row r="1044" ht="15"/>
    <row r="1051" ht="15"/>
    <row r="1052" ht="15"/>
    <row r="1055" ht="15"/>
    <row r="1057" ht="15"/>
    <row r="1059" ht="15"/>
    <row r="1060" ht="15"/>
    <row r="1061" ht="15"/>
    <row r="1064" ht="15"/>
    <row r="1065" ht="15"/>
    <row r="1067" ht="15"/>
    <row r="1070" ht="15"/>
    <row r="1071" ht="15"/>
    <row r="1073" ht="15"/>
    <row r="1074" ht="15"/>
    <row r="1075" ht="15"/>
    <row r="1076" ht="15"/>
    <row r="1077" ht="15"/>
    <row r="1080" ht="15"/>
    <row r="1081" ht="15"/>
    <row r="1082" ht="15"/>
    <row r="1083" ht="15"/>
    <row r="1084" ht="15"/>
    <row r="1085" ht="15"/>
    <row r="1087" ht="15"/>
    <row r="1089" ht="15"/>
    <row r="1091" ht="15"/>
    <row r="1092" ht="15"/>
    <row r="1093" ht="15"/>
    <row r="1095" ht="15"/>
    <row r="1096" ht="15"/>
    <row r="1097" ht="15"/>
    <row r="1098" ht="15"/>
    <row r="1099" ht="15"/>
    <row r="1100" ht="15"/>
    <row r="1101" ht="15"/>
    <row r="1103" ht="15"/>
    <row r="1104" ht="15"/>
    <row r="1105" ht="15"/>
    <row r="1110" ht="15"/>
    <row r="1111" ht="15"/>
    <row r="1115" ht="15"/>
    <row r="1116" ht="15"/>
    <row r="1117" ht="15"/>
    <row r="1120" ht="15"/>
    <row r="1122" ht="15"/>
    <row r="1126" ht="15"/>
    <row r="1130" ht="15"/>
    <row r="1136" ht="15"/>
    <row r="1137" ht="15"/>
    <row r="1139" ht="15"/>
    <row r="1140" ht="15"/>
    <row r="1142" ht="15"/>
    <row r="1145" ht="15"/>
    <row r="1146" ht="15"/>
    <row r="1148" ht="15"/>
    <row r="1150" ht="15"/>
    <row r="1152" ht="15"/>
    <row r="1154" ht="15"/>
    <row r="1155" ht="15"/>
    <row r="1156" ht="15"/>
    <row r="1158" ht="15"/>
    <row r="1159" ht="15"/>
    <row r="1160" ht="15"/>
    <row r="1161" ht="15"/>
    <row r="1164" ht="15"/>
    <row r="1338" ht="15"/>
    <row r="1339" ht="15"/>
    <row r="1349" ht="15"/>
    <row r="1350" ht="15"/>
    <row r="1351" ht="15"/>
    <row r="1357" ht="15"/>
    <row r="1358" ht="15"/>
    <row r="1359" ht="15"/>
    <row r="1360" ht="15"/>
    <row r="1362" ht="15"/>
    <row r="1365" ht="15"/>
    <row r="1366" ht="15"/>
    <row r="1367" ht="15"/>
    <row r="1368" ht="15"/>
    <row r="1370" ht="15"/>
    <row r="1371" ht="15"/>
    <row r="1373" ht="15"/>
    <row r="1374" ht="15"/>
    <row r="1375" ht="15"/>
    <row r="1376" ht="15"/>
    <row r="1378" ht="15"/>
    <row r="1379" ht="15"/>
    <row r="1380" ht="15"/>
    <row r="1383" ht="15"/>
    <row r="1384" ht="15"/>
    <row r="1387"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39069</v>
      </c>
      <c r="B2" s="75" t="s">
        <v>5398</v>
      </c>
      <c r="C2" s="75">
        <v>1</v>
      </c>
      <c r="D2" s="75" t="s">
        <v>32861</v>
      </c>
      <c r="E2" s="100" t="s">
        <v>39070</v>
      </c>
      <c r="F2" s="88">
        <v>45929.14371527778</v>
      </c>
      <c r="G2" s="89">
        <f ca="1">IFERROR(NOW()-F2,"-")</f>
        <v>2.3472546296252403</v>
      </c>
      <c r="H2" s="102">
        <v>45929.455266203702</v>
      </c>
      <c r="I2" s="75" t="str">
        <f>IFERROR(VLOOKUP(D2,DB!A:F,6,0),"")</f>
        <v>SCECO</v>
      </c>
      <c r="J2" s="119" t="str">
        <f>IFERROR(VLOOKUP(D2,DB!A:G,7,0),"")</f>
        <v>In progress</v>
      </c>
      <c r="K2" s="101" t="s">
        <v>39071</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39072</v>
      </c>
      <c r="B3" s="75" t="s">
        <v>5398</v>
      </c>
      <c r="C3" s="75">
        <v>1</v>
      </c>
      <c r="D3" s="75" t="s">
        <v>34463</v>
      </c>
      <c r="E3" s="100" t="s">
        <v>39070</v>
      </c>
      <c r="F3" s="88">
        <v>45926.772847222222</v>
      </c>
      <c r="G3" s="89">
        <f ca="1">IFERROR(NOW()-F3,"-")</f>
        <v>4.7181226851826068</v>
      </c>
      <c r="H3" s="102">
        <v>45927.449074074073</v>
      </c>
      <c r="I3" s="75" t="str">
        <f>IFERROR(VLOOKUP(D3,DB!A:F,6,0),"")</f>
        <v>SCECO</v>
      </c>
      <c r="J3" s="119" t="str">
        <f>IFERROR(VLOOKUP(D3,DB!A:G,7,0),"")</f>
        <v>Weak</v>
      </c>
      <c r="K3" s="101" t="s">
        <v>39071</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39073</v>
      </c>
      <c r="B4" s="75" t="s">
        <v>5398</v>
      </c>
      <c r="C4" s="75">
        <v>1</v>
      </c>
      <c r="D4" s="75" t="s">
        <v>33408</v>
      </c>
      <c r="E4" s="100" t="s">
        <v>39070</v>
      </c>
      <c r="F4" s="88">
        <v>45927.117546296293</v>
      </c>
      <c r="G4" s="89">
        <f ca="1">IFERROR(NOW()-F4,"-")</f>
        <v>4.37342361111223</v>
      </c>
      <c r="H4" s="102">
        <v>45926.848171296297</v>
      </c>
      <c r="I4" s="75" t="str">
        <f>IFERROR(VLOOKUP(D4,DB!A:F,6,0),"")</f>
        <v>SCECO</v>
      </c>
      <c r="J4" s="119" t="str">
        <f>IFERROR(VLOOKUP(D4,DB!A:G,7,0),"")</f>
        <v>Dead</v>
      </c>
      <c r="K4" s="101" t="s">
        <v>39071</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45931.490969907405</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45931.490969907405</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45931.490969907405</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45931.490969907405</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45931.490969907405</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45931.490969907405</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45931.490969907405</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45931.490969907405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45931.490969907405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45931.490969907405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45931.490969907405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45931.490969907405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45931.490969907405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45931.490969907405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45931.490969907405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45931.490969907405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45931.490969907405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45931.490969907405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45931.490969907405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45931.490969907405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45931.490969907405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45931.490969907405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45931.490969907405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45931.490969907405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45931.490969907405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45931.490969907405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45931.490969907405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45931.490969907405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45931.490969907405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45931.490969907405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45931.490969907405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45931.490969907405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45931.490969907405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45931.490969907405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45931.490969907405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45931.490969907405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45931.490969907405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45931.490969907405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45931.490969907405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45931.490969907405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45931.490969907405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45931.490969907405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45931.490969907405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45931.490969907405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45931.490969907405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45931.490969907405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45931.490969907405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45931.490969907405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45931.490969907405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45931.490969907405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45931.490969907405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45931.490969907405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45931.490969907405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45931.490969907405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45931.490969907405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45931.490969907405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45931.490969907405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45931.490969907405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45931.490969907405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45931.490969907405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45931.490969907405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45931.490969907405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45931.490969907405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45931.490969907405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45931.490969907405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45931.490969907405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45931.490969907405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45931.490969907405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45931.490969907405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45931.490969907405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45931.490969907405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45931.490969907405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45931.490969907405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45931.490969907405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45931.490969907405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45931.490969907405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45931.490969907405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45931.490969907405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45931.490969907405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45931.490969907405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45931.490969907405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45931.490969907405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45931.490969907405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45931.490969907405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45931.490969907405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45931.490969907405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45931.490969907405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45931.490969907405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45931.490969907405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45931.490969907405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45931.490969907405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45931.490969907405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45931.490969907405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45931.490969907405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45931.490969907405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45931.490969907405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45931.490969907405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45931.490969907405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45931.490969907405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45931.490969907405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45931.490969907405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45931.490969907405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45931.490969907405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45931.490969907405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45931.490969907405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45931.490969907405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45931.490969907405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45931.490969907405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45931.490969907405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45931.490969907405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45931.490969907405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45931.490969907405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45931.490969907405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45931.490969907405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45931.490969907405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45931.490969907405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45931.490969907405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45931.490969907405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45931.490969907405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45931.490969907405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45931.490969907405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45931.490969907405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45931.490969907405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45931.490969907405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45931.490969907405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45931.490969907405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45931.490969907405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45931.490969907405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45931.490969907405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45931.490969907405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45931.490969907405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45931.490969907405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45931.490969907405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45931.490969907405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45931.490969907405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45931.490969907405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45931.490969907405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45931.490969907405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45931.490969907405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45931.490969907405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45931.490969907405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45931.490969907405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45931.490969907405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45931.490969907405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45931.490969907405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45931.490969907405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45931.490969907405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45931.490969907405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45931.490969907405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45931.490969907405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45931.490969907405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45931.490969907405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45931.490969907405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45931.490969907405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45931.490969907405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45931.490969907405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45931.490969907405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45931.490969907405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45931.490969907405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45931.490969907405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45931.490969907405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45931.490969907405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45931.490969907405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45931.490969907405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45931.490969907405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45931.490969907405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45931.490969907405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45931.490969907405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45931.490969907405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45931.490969907405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45931.490969907405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45931.490969907405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45931.490969907405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45931.490969907405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45931.490969907405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45931.490969907405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45931.490969907405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45931.490969907405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45931.490969907405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45931.490969907405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45931.490969907405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45931.490969907405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45931.490969907405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45931.490969907405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45931.490969907405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45931.490969907405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45931.490969907405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45931.490969907405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45931.490969907405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45931.490969907405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45931.490969907405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45931.490969907405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45931.490969907405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45931.490969907405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45931.490969907405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45931.490969907405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45931.490969907405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45931.490969907405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45931.490969907405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45931.490969907405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45931.490969907405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45931.490969907405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45931.490969907405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45931.490969907405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45931.490969907405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45931.490969907405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45931.490969907405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45931.490969907405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45931.490969907405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45931.490969907405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45931.490969907405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45931.490969907405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45931.490969907405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45931.490969907405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45931.490969907405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45931.490969907405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45931.490969907405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45931.490969907405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45931.490969907405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45931.490969907405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45931.490969907405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45931.490969907405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45931.490969907405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45931.490969907405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45931.490969907405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45931.490969907405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45931.490969907405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45931.490969907405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45931.490969907405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45931.490969907405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45931.490969907405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45931.490969907405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45931.490969907405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45931.490969907405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45931.490969907405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45931.490969907405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45931.490969907405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45931.490969907405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45931.490969907405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45931.490969907405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45931.490969907405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45931.490969907405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45931.490969907405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45931.490969907405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45931.490969907405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45931.490969907405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45931.490969907405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45931.490969907405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45931.490969907405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45931.490969907405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45931.490969907405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45931.490969907405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45931.490969907405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45931.490969907405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45931.490969907405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45931.490969907405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45931.490969907405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45931.490969907405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45931.490969907405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45931.490969907405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45931.490969907405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45931.490969907405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45931.490969907405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45931.490969907405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45931.490969907405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45931.490969907405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45931.490969907405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45931.490969907405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45931.490969907405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45931.490969907405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45931.490969907405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45931.490969907405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45931.490969907405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45931.490969907405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45931.490969907405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45931.490969907405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45931.490969907405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45931.490969907405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45931.490969907405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45931.490969907405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45931.490969907405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45931.490969907405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45931.490969907405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45931.490969907405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45931.490969907405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45931.490969907405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45931.490969907405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45931.490969907405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45931.490969907405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45931.490969907405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45931.490969907405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45931.490969907405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45931.490969907405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45931.490969907405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45931.490969907405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45931.490969907405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45931.490969907405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45931.490969907405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45931.490969907405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45931.490969907405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45931.490969907405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45931.490969907405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45931.490969907405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45931.490969907405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45931.490969907405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45931.490969907405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45931.490969907405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45931.490969907405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45931.490969907405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45931.490969907405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45931.490969907405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45931.490969907405</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45931.490969907405</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45931.490969907405</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45931.490969907405</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45931.490969907405</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45931.490969907405</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45931.490969907405</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45931.490969907405</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45931.490969907405</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45931.490969907405</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45931.490969907405</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45931.490969907405</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45931.490969907405</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45931.490969907405</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45931.490969907405</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45931.490969907405</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45931.490969907405</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45931.490969907405</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45931.490969907405</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45931.490969907405</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45931.490969907405</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45931.490969907405</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45931.490969907405</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45931.490969907405</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45931.490969907405</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45931.490969907405</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2025-10-01T08:47:06Z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