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596" documentId="13_ncr:1_{F6CB121F-512D-4AA6-A0C1-0FB36C537598}" xr6:coauthVersionLast="47" xr6:coauthVersionMax="47" xr10:uidLastSave="{AEA38BBE-7D61-45A2-B0C0-CF20F0EB82F2}"/>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B7" i="6"/>
  <c r="B8" i="6"/>
  <c r="B9" i="6"/>
  <c r="B10" i="6"/>
  <c r="B11" i="6"/>
  <c r="B12" i="6"/>
  <c r="B13"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I2" i="6"/>
  <c r="I5" i="6"/>
  <c r="L2" i="6"/>
  <c r="L5" i="6"/>
  <c r="L4" i="6"/>
  <c r="J5" i="6"/>
  <c r="J2" i="6"/>
  <c r="J4" i="6"/>
  <c r="I4" i="6"/>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L4" i="5"/>
  <c r="L5" i="5"/>
  <c r="L6" i="5"/>
  <c r="L7" i="5"/>
  <c r="L8" i="5"/>
  <c r="L9" i="5"/>
  <c r="L10" i="5"/>
  <c r="L11" i="5"/>
  <c r="J4" i="5"/>
  <c r="J5" i="5"/>
  <c r="J6" i="5"/>
  <c r="J7" i="5"/>
  <c r="J8" i="5"/>
  <c r="J9" i="5"/>
  <c r="J10" i="5"/>
  <c r="J11" i="5"/>
  <c r="I4" i="5"/>
  <c r="I5" i="5"/>
  <c r="I6" i="5"/>
  <c r="I7" i="5"/>
  <c r="I8" i="5"/>
  <c r="I9" i="5"/>
  <c r="I10" i="5"/>
  <c r="I11" i="5"/>
  <c r="B4" i="5"/>
  <c r="B5" i="5"/>
  <c r="B6" i="5"/>
  <c r="B7" i="5"/>
  <c r="B8" i="5"/>
  <c r="B9" i="5"/>
  <c r="B10" i="5"/>
  <c r="B11"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I11" i="6"/>
  <c r="J11" i="6"/>
  <c r="L11" i="6"/>
  <c r="I12" i="6"/>
  <c r="J12" i="6"/>
  <c r="L12"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<sst xmlns="http://schemas.openxmlformats.org/spreadsheetml/2006/main" count="178584" uniqueCount="39076">
  <si>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</si>
  <si>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</si>
  <si>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</si>
  <si>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</si>
  <si>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</si>
  <si>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</si>
  <si>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</si>
  <si>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</si>
  <si>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</si>
  <si>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</si>
  <si>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</si>
  <si>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</si>
  <si>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</si>
  <si>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</si>
  <si>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</si>
  <si>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</si>
  <si>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</si>
  <si>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</si>
  <si>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</si>
  <si>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</si>
  <si>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</si>
  <si>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</si>
  <si>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</si>
  <si>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</si>
  <si>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</si>
  <si>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</si>
  <si>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</si>
  <si>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</si>
  <si>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</si>
  <si>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</si>
  <si>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</si>
  <si>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</si>
  <si>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</si>
  <si>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</si>
  <si>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</si>
  <si>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</si>
  <si>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</si>
  <si>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</si>
  <si>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</si>
  <si>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</si>
  <si>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</si>
  <si>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</si>
  <si>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</si>
  <si>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</si>
  <si>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</si>
  <si>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</si>
  <si>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</si>
  <si>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</si>
  <si>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</si>
  <si>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</si>
  <si>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</si>
  <si>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</si>
  <si>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</si>
  <si>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</si>
  <si>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</si>
  <si>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</si>
  <si>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</si>
  <si>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</si>
  <si>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</si>
  <si>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</si>
  <si>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</si>
  <si>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</si>
  <si>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</si>
  <si>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</si>
  <si>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</si>
  <si>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</si>
  <si>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</si>
  <si>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</si>
  <si>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</si>
  <si>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</si>
  <si>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</si>
  <si>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</si>
  <si>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</si>
  <si>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</si>
  <si>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</si>
  <si>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</si>
  <si>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</si>
  <si>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</si>
  <si>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</si>
  <si>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</si>
  <si>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</si>
  <si>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</si>
  <si>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</si>
  <si>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</si>
  <si>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</si>
  <si>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</si>
  <si>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</si>
  <si>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</si>
  <si>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</si>
  <si>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</si>
  <si>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</si>
  <si>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</si>
  <si>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</si>
  <si>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</si>
  <si>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</si>
  <si>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</si>
  <si>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</si>
  <si>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</si>
  <si>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</si>
  <si>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</si>
  <si>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</si>
  <si>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</si>
  <si>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</si>
  <si>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</si>
  <si>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</si>
  <si>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</si>
  <si>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</si>
  <si>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</si>
  <si>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</si>
  <si>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</si>
  <si>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</si>
  <si>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</si>
  <si>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</si>
  <si>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</si>
  <si>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</si>
  <si>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</si>
  <si>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</si>
  <si>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</si>
  <si>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</si>
  <si>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</si>
  <si>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</si>
  <si>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</si>
  <si>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</si>
  <si>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</si>
  <si>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</si>
  <si>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</si>
  <si>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</si>
  <si>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</si>
  <si>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</si>
  <si>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</si>
  <si>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</si>
  <si>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</si>
  <si>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</si>
  <si>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</si>
  <si>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</si>
  <si>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</si>
  <si>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</si>
  <si>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</si>
  <si>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</si>
  <si>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</si>
  <si>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</si>
  <si>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</si>
  <si>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</si>
  <si>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</si>
  <si>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</si>
  <si>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</si>
  <si>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</si>
  <si>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</si>
  <si>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</si>
  <si>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</si>
  <si>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</si>
  <si>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</si>
  <si>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</si>
  <si>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</si>
  <si>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</si>
  <si>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</si>
  <si>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</si>
  <si>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</si>
  <si>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</si>
  <si>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</si>
  <si>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</si>
  <si>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</si>
  <si>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</si>
  <si>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</si>
  <si>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</si>
  <si>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</si>
  <si>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</si>
  <si>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</si>
  <si>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</si>
  <si>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</si>
  <si>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</si>
  <si>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</si>
  <si>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</si>
  <si>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</si>
  <si>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</si>
  <si>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</si>
  <si>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</si>
  <si>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</si>
  <si>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</si>
  <si>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</si>
  <si>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</si>
  <si>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</si>
  <si>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</si>
  <si>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</si>
  <si>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</si>
  <si>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</si>
  <si>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</si>
  <si>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</si>
  <si>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</si>
  <si>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</si>
  <si>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</si>
  <si>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</si>
  <si>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</si>
  <si>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</si>
  <si>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</si>
  <si>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</si>
  <si>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</si>
  <si>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</si>
  <si>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</si>
  <si>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</si>
  <si>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</si>
  <si>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</si>
  <si>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</si>
  <si>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</si>
  <si>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</si>
  <si>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</si>
  <si>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</si>
  <si>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</si>
  <si>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</si>
  <si>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</si>
  <si>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</si>
  <si>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</si>
  <si>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</si>
  <si>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</si>
  <si>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</si>
  <si>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</si>
  <si>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</si>
  <si>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</si>
  <si>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</si>
  <si>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</si>
  <si>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</si>
  <si>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</si>
  <si>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</si>
  <si>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</si>
  <si>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</si>
  <si>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</si>
  <si>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</si>
  <si>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</si>
  <si>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</si>
  <si>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</si>
  <si>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</si>
  <si>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</si>
  <si>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</si>
  <si>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</si>
  <si>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</si>
  <si>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</si>
  <si>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</si>
  <si>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</si>
  <si>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</si>
  <si>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</si>
  <si>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</si>
  <si>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</si>
  <si>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</si>
  <si>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</si>
  <si>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</si>
  <si>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</si>
  <si>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</si>
  <si>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</si>
  <si>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</si>
  <si>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</si>
  <si>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</si>
  <si>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</si>
  <si>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</si>
  <si>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</si>
  <si>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</si>
  <si>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</si>
  <si>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</si>
  <si>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</si>
  <si>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</si>
  <si>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</si>
  <si>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</si>
  <si>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</si>
  <si>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</si>
  <si>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</si>
  <si>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</si>
  <si>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</si>
  <si>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</si>
  <si>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</si>
  <si>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</si>
  <si>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</si>
  <si>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</si>
  <si>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</si>
  <si>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</si>
  <si>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</si>
  <si>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</si>
  <si>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</si>
  <si>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</si>
  <si>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</si>
  <si>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</si>
  <si>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</si>
  <si>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</si>
  <si>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</si>
  <si>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</si>
  <si>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</si>
  <si>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</si>
  <si>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</si>
  <si>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</si>
  <si>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</si>
  <si>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</si>
  <si>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</si>
  <si>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</si>
  <si>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</si>
  <si>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</si>
  <si>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</si>
  <si>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</si>
  <si>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</si>
  <si>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</si>
  <si>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</si>
  <si>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</si>
  <si>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</si>
  <si>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</si>
  <si>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</si>
  <si>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</si>
  <si>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</si>
  <si>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</si>
  <si>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</si>
  <si>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</si>
  <si>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</si>
  <si>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</si>
  <si>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</si>
  <si>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</si>
  <si>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</si>
  <si>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</si>
  <si>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</si>
  <si>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</si>
  <si>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</si>
  <si>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</si>
  <si>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</si>
  <si>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</si>
  <si>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</si>
  <si>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</si>
  <si>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</si>
  <si>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</si>
  <si>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</si>
  <si>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</si>
  <si>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</si>
  <si>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</si>
  <si>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</si>
  <si>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</si>
  <si>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</si>
  <si>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</si>
  <si>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</si>
  <si>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</si>
  <si>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</si>
  <si>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</si>
  <si>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</si>
  <si>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</si>
  <si>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</si>
  <si>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</si>
  <si>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</si>
  <si>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</si>
  <si>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</si>
  <si>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</si>
  <si>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</si>
  <si>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</si>
  <si>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</si>
  <si>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</si>
  <si>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</si>
  <si>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</si>
  <si>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</si>
  <si>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</si>
  <si>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</si>
  <si>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</si>
  <si>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</si>
  <si>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</si>
  <si>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</si>
  <si>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</si>
  <si>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</si>
  <si>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</si>
  <si>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</si>
  <si>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</si>
  <si>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</si>
  <si>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</si>
  <si>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</si>
  <si>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</si>
  <si>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</si>
  <si>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</si>
  <si>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</si>
  <si>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</si>
  <si>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</si>
  <si>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</si>
  <si>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</si>
  <si>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</si>
  <si>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</si>
  <si>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</si>
  <si>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</si>
  <si>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</si>
  <si>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</si>
  <si>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</si>
  <si>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</si>
  <si>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</si>
  <si>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</si>
  <si>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</si>
  <si>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</si>
  <si>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</si>
  <si>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</si>
  <si>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</si>
  <si>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</si>
  <si>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</si>
  <si>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</si>
  <si>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</si>
  <si>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</si>
  <si>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</si>
  <si>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</si>
  <si>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</si>
  <si>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</si>
  <si>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</si>
  <si>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</si>
  <si>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</si>
  <si>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</si>
  <si>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</si>
  <si>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</si>
  <si>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</si>
  <si>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</si>
  <si>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</si>
  <si>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</si>
  <si>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</si>
  <si>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</si>
  <si>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</si>
  <si>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</si>
  <si>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</si>
  <si>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</si>
  <si>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</si>
  <si>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</si>
  <si>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</si>
  <si>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</si>
  <si>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</si>
  <si>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</si>
  <si>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</si>
  <si>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</si>
  <si>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</si>
  <si>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</si>
  <si>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</si>
  <si>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</si>
  <si>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</si>
  <si>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</si>
  <si>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</si>
  <si>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</si>
  <si>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</si>
  <si>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</si>
  <si>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</si>
  <si>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</si>
  <si>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</si>
  <si>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</si>
  <si>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</si>
  <si>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</si>
  <si>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</si>
  <si>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</si>
  <si>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</si>
  <si>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</si>
  <si>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</si>
  <si>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</si>
  <si>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</si>
  <si>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</si>
  <si>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</si>
  <si>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</si>
  <si>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</si>
  <si>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</si>
  <si>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</si>
  <si>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</si>
  <si>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</si>
  <si>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</si>
  <si>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</si>
  <si>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</si>
  <si>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</si>
  <si>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</si>
  <si>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</si>
  <si>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</si>
  <si>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</si>
  <si>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</si>
  <si>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</si>
  <si>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</si>
  <si>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</si>
  <si>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</si>
  <si>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</si>
  <si>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</si>
  <si>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</si>
  <si>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</si>
  <si>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</si>
  <si>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</si>
  <si>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</si>
  <si>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</si>
  <si>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</si>
  <si>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</si>
  <si>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</si>
  <si>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</si>
  <si>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</si>
  <si>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</si>
  <si>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</si>
  <si>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</si>
  <si>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</si>
  <si>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</si>
  <si>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</si>
  <si>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</si>
  <si>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</si>
  <si>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</si>
  <si>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</si>
  <si>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</si>
  <si>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</si>
  <si>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</si>
  <si>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</si>
  <si>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</si>
  <si>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</si>
  <si>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</si>
  <si>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</si>
  <si>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</si>
  <si>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</si>
  <si>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</si>
  <si>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</si>
  <si>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</si>
  <si>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</si>
  <si>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</si>
  <si>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</si>
  <si>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</si>
  <si>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</si>
  <si>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</si>
  <si>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</si>
  <si>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</si>
  <si>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</si>
  <si>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</si>
  <si>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</si>
  <si>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</si>
  <si>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</si>
  <si>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</si>
  <si>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</si>
  <si>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</si>
  <si>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</si>
  <si>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</si>
  <si>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</si>
  <si>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</si>
  <si>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</si>
  <si>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</si>
  <si>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</si>
  <si>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</si>
  <si>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</si>
  <si>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</si>
  <si>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</si>
  <si>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</si>
  <si>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</si>
  <si>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</si>
  <si>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</si>
  <si>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</si>
  <si>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</si>
  <si>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</si>
  <si>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</si>
  <si>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</si>
  <si>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</si>
  <si>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</si>
  <si>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</si>
  <si>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</si>
  <si>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</si>
  <si>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</si>
  <si>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</si>
  <si>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</si>
  <si>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</si>
  <si>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</si>
  <si>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</si>
  <si>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</si>
  <si>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</si>
  <si>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</si>
  <si>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</si>
  <si>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</si>
  <si>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</si>
  <si>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</si>
  <si>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</si>
  <si>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</si>
  <si>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</si>
  <si>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</si>
  <si>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</si>
  <si>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</si>
  <si>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</si>
  <si>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</si>
  <si>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</si>
  <si>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</si>
  <si>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</si>
  <si>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</si>
  <si>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</si>
  <si>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</si>
  <si>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</si>
  <si>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</si>
  <si>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</si>
  <si>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</si>
  <si>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</si>
  <si>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</si>
  <si>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</si>
  <si>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</si>
  <si>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</si>
  <si>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</si>
  <si>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</si>
  <si>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</si>
  <si>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</si>
  <si>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</si>
  <si>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</si>
  <si>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</si>
  <si>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</si>
  <si>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</si>
  <si>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</si>
  <si>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</si>
  <si>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</si>
  <si>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</si>
  <si>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</si>
  <si>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</si>
  <si>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</si>
  <si>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</si>
  <si>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</si>
  <si>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</si>
  <si>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</si>
  <si>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</si>
  <si>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</si>
  <si>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</si>
  <si>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</si>
  <si>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</si>
  <si>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</si>
  <si>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</si>
  <si>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</si>
  <si>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</si>
  <si>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</si>
  <si>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</si>
  <si>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</si>
  <si>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</si>
  <si>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</si>
  <si>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</si>
  <si>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</si>
  <si>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</si>
  <si>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</si>
  <si>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</si>
  <si>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</si>
  <si>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</si>
  <si>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</si>
  <si>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</si>
  <si>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</si>
  <si>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</si>
  <si>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</si>
  <si>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</si>
  <si>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</si>
  <si>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</si>
  <si>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</si>
  <si>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</si>
  <si>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</si>
  <si>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</si>
  <si>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</si>
  <si>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</si>
  <si>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</si>
  <si>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</si>
  <si>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</si>
  <si>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</si>
  <si>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</si>
  <si>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</si>
  <si>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</si>
  <si>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</si>
  <si>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</si>
  <si>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</si>
  <si>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</si>
  <si>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</si>
  <si>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</si>
  <si>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</si>
  <si>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</si>
  <si>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</si>
  <si>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</si>
  <si>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</si>
  <si>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</si>
  <si>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</si>
  <si>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</si>
  <si>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</si>
  <si>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</si>
  <si>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</si>
  <si>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</si>
  <si>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</si>
  <si>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</si>
  <si>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</si>
  <si>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</si>
  <si>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</si>
  <si>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</si>
  <si>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</si>
  <si>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</si>
  <si>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</si>
  <si>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</si>
  <si>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</si>
  <si>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</si>
  <si>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</si>
  <si>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</si>
  <si>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</si>
  <si>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</si>
  <si>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</si>
  <si>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</si>
  <si>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</si>
  <si>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</si>
  <si>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</si>
  <si>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</si>
  <si>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</si>
  <si>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</si>
  <si>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</si>
  <si>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</si>
  <si>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</si>
  <si>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</si>
  <si>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</si>
  <si>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</si>
  <si>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</si>
  <si>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</si>
  <si>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</si>
  <si>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</si>
  <si>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</si>
  <si>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</si>
  <si>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</si>
  <si>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</si>
  <si>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</si>
  <si>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</si>
  <si>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</si>
  <si>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</si>
  <si>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</si>
  <si>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</si>
  <si>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</si>
  <si>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</si>
  <si>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</si>
  <si>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</si>
  <si>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</si>
  <si>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</si>
  <si>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</si>
  <si>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</si>
  <si>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</si>
  <si>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</si>
  <si>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</si>
  <si>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</si>
  <si>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</si>
  <si>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</si>
  <si>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</si>
  <si>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</si>
  <si>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</si>
  <si>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</si>
  <si>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</si>
  <si>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</si>
  <si>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</si>
  <si>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</si>
  <si>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</si>
  <si>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</si>
  <si>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</si>
  <si>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</si>
  <si>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</si>
  <si>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</si>
  <si>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</si>
  <si>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</si>
  <si>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</si>
  <si>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</si>
  <si>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</si>
  <si>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</si>
  <si>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</si>
  <si>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</si>
  <si>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</si>
  <si>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</si>
  <si>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</si>
  <si>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</si>
  <si>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</si>
  <si>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</si>
  <si>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</si>
  <si>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</si>
  <si>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</si>
  <si>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</si>
  <si>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</si>
  <si>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</si>
  <si>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</si>
  <si>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</si>
  <si>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</si>
  <si>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</si>
  <si>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</si>
  <si>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</si>
  <si>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</si>
  <si>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</si>
  <si>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</si>
  <si>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</si>
  <si>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</si>
  <si>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</si>
  <si>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</si>
  <si>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</si>
  <si>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</si>
  <si>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</si>
  <si>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</si>
  <si>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</si>
  <si>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</si>
  <si>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</si>
  <si>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</si>
  <si>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</si>
  <si>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</si>
  <si>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</si>
  <si>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</si>
  <si>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</si>
  <si>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</si>
  <si>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</si>
  <si>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</si>
  <si>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</si>
  <si>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</si>
  <si>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</si>
  <si>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</si>
  <si>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</si>
  <si>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</si>
  <si>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</si>
  <si>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</si>
  <si>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</si>
  <si>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</si>
  <si>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</si>
  <si>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</si>
  <si>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</si>
  <si>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</si>
  <si>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</si>
  <si>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</si>
  <si>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</si>
  <si>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</si>
  <si>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</si>
  <si>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</si>
  <si>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</si>
  <si>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</si>
  <si>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</si>
  <si>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</si>
  <si>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</si>
  <si>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</si>
  <si>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</si>
  <si>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</si>
  <si>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</si>
  <si>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</si>
  <si>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</si>
  <si>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</si>
  <si>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</si>
  <si>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</si>
  <si>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</si>
  <si>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</si>
  <si>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</si>
  <si>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</si>
  <si>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</si>
  <si>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</si>
  <si>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</si>
  <si>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</si>
  <si>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</si>
  <si>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</si>
  <si>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</si>
  <si>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</si>
  <si>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</si>
  <si>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</si>
  <si>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</si>
  <si>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</si>
  <si>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</si>
  <si>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</si>
  <si>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</si>
  <si>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</si>
  <si>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</si>
  <si>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</si>
  <si>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</si>
  <si>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</si>
  <si>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</si>
  <si>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</si>
  <si>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</si>
  <si>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</si>
  <si>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</si>
  <si>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</si>
  <si>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</si>
  <si>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</si>
  <si>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</si>
  <si>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</si>
  <si>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</si>
  <si>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</si>
  <si>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</si>
  <si>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</si>
  <si>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</si>
  <si>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</si>
  <si>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</si>
  <si>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</si>
  <si>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</si>
  <si>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</si>
  <si>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</si>
  <si>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</si>
  <si>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</si>
  <si>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</si>
  <si>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</si>
  <si>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</si>
  <si>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</si>
  <si>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</si>
  <si>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</si>
  <si>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</si>
  <si>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</si>
  <si>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</si>
  <si>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</si>
  <si>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</si>
  <si>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</si>
  <si>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</si>
  <si>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</si>
  <si>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</si>
  <si>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</si>
  <si>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</si>
  <si>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</si>
  <si>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</si>
  <si>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</si>
  <si>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</si>
  <si>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</si>
  <si>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</si>
  <si>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</si>
  <si>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</si>
  <si>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</si>
  <si>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</si>
  <si>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</si>
  <si>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</si>
  <si>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</si>
  <si>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</si>
  <si>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</si>
  <si>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</si>
  <si>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</si>
  <si>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</si>
  <si>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</si>
  <si>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</si>
  <si>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</si>
  <si>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</si>
  <si>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</si>
  <si>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</si>
  <si>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</si>
  <si>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</si>
  <si>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</si>
  <si>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</si>
  <si>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</si>
  <si>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</si>
  <si>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</si>
  <si>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</si>
  <si>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</si>
  <si>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</si>
  <si>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</si>
  <si>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</si>
  <si>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</si>
  <si>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</si>
  <si>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</si>
  <si>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</si>
  <si>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</si>
  <si>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</si>
  <si>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</si>
  <si>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</si>
  <si>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</si>
  <si>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</si>
  <si>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</si>
  <si>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</si>
  <si>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</si>
  <si>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</si>
  <si>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</si>
  <si>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</si>
  <si>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</si>
  <si>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</si>
  <si>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</si>
  <si>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</si>
  <si>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</si>
  <si>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</si>
  <si>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</si>
  <si>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</si>
  <si>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</si>
  <si>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</si>
  <si>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</si>
  <si>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</si>
  <si>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</si>
  <si>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</si>
  <si>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</si>
  <si>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</si>
  <si>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</si>
  <si>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</si>
  <si>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</si>
  <si>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</si>
  <si>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</si>
  <si>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</si>
  <si>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</si>
  <si>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</si>
  <si>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</si>
  <si>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</si>
  <si>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</si>
  <si>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</si>
  <si>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</si>
  <si>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</si>
  <si>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</si>
  <si>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</si>
  <si>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</si>
  <si>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</si>
  <si>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</si>
  <si>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</si>
  <si>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</si>
  <si>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</si>
  <si>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</si>
  <si>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</si>
  <si>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</si>
  <si>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</si>
  <si>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</si>
  <si>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</si>
  <si>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</si>
  <si>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</si>
  <si>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</si>
  <si>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</si>
  <si>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</si>
  <si>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</si>
  <si>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</si>
  <si>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</si>
  <si>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</si>
  <si>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</si>
  <si>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</si>
  <si>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</si>
  <si>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</si>
  <si>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</si>
  <si>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</si>
  <si>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</si>
  <si>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</si>
  <si>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</si>
  <si>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</si>
  <si>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</si>
  <si>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</si>
  <si>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</si>
  <si>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</si>
  <si>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</si>
  <si>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</si>
  <si>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</si>
  <si>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</si>
  <si>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</si>
  <si>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</si>
  <si>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</si>
  <si>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</si>
  <si>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</si>
  <si>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</si>
  <si>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</si>
  <si>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</si>
  <si>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</si>
  <si>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</si>
  <si>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</si>
  <si>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</si>
  <si>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</si>
  <si>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</si>
  <si>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</si>
  <si>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</si>
  <si>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</si>
  <si>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</si>
  <si>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</si>
  <si>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</si>
  <si>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</si>
  <si>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</si>
  <si>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</si>
  <si>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</si>
  <si>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</si>
  <si>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</si>
  <si>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</si>
  <si>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</si>
  <si>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</si>
  <si>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</si>
  <si>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</si>
  <si>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</si>
  <si>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</si>
  <si>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</si>
  <si>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</si>
  <si>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</si>
  <si>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</si>
  <si>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</si>
  <si>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</si>
  <si>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</si>
  <si>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</si>
  <si>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</si>
  <si>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</si>
  <si>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</si>
  <si>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</si>
  <si>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</si>
  <si>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</si>
  <si>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</si>
  <si>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</si>
  <si>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</si>
  <si>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</si>
  <si>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</si>
  <si>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</si>
  <si>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</si>
  <si>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</si>
  <si>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</si>
  <si>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</si>
  <si>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</si>
  <si>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</si>
  <si>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</si>
  <si>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</si>
  <si>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</si>
  <si>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</si>
  <si>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</si>
  <si>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</si>
  <si>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</si>
  <si>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</si>
  <si>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</si>
  <si>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</si>
  <si>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</si>
  <si>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</si>
  <si>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</si>
  <si>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</si>
  <si>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</si>
  <si>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</si>
  <si>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</si>
  <si>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</si>
  <si>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</si>
  <si>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</si>
  <si>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</si>
  <si>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</si>
  <si>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</si>
  <si>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</si>
  <si>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</si>
  <si>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</si>
  <si>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</si>
  <si>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</si>
  <si>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</si>
  <si>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</si>
  <si>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</si>
  <si>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</si>
  <si>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</si>
  <si>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</si>
  <si>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</si>
  <si>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</si>
  <si>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</si>
  <si>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</si>
  <si>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</si>
  <si>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</si>
  <si>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</si>
  <si>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</si>
  <si>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</si>
  <si>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</si>
  <si>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</si>
  <si>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</si>
  <si>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</si>
  <si>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</si>
  <si>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</si>
  <si>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</si>
  <si>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</si>
  <si>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</si>
  <si>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</si>
  <si>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</si>
  <si>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</si>
  <si>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</si>
  <si>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</si>
  <si>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</si>
  <si>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</si>
  <si>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</si>
  <si>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</si>
  <si>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</si>
  <si>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</si>
  <si>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</si>
  <si>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</si>
  <si>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</si>
  <si>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</si>
  <si>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</si>
  <si>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</si>
  <si>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</si>
  <si>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</si>
  <si>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</si>
  <si>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</si>
  <si>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</si>
  <si>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</si>
  <si>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</si>
  <si>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</si>
  <si>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</si>
  <si>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</si>
  <si>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</si>
  <si>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</si>
  <si>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</si>
  <si>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</si>
  <si>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</si>
  <si>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</si>
  <si>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</si>
  <si>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</si>
  <si>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</si>
  <si>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</si>
  <si>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</si>
  <si>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</si>
  <si>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</si>
  <si>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</si>
  <si>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</si>
  <si>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</si>
  <si>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</si>
  <si>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</si>
  <si>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</si>
  <si>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</si>
  <si>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</si>
  <si>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</si>
  <si>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</si>
  <si>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</si>
  <si>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</si>
  <si>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</si>
  <si>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</si>
  <si>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</si>
  <si>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</si>
  <si>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</si>
  <si>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</si>
  <si>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</si>
  <si>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</si>
  <si>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</si>
  <si>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</si>
  <si>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</si>
  <si>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</si>
  <si>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</si>
  <si>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</si>
  <si>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</si>
  <si>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</si>
  <si>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</si>
  <si>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</si>
  <si>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</si>
  <si>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</si>
  <si>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</si>
  <si>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</si>
  <si>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</si>
  <si>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</si>
  <si>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</si>
  <si>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</si>
  <si>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</si>
  <si>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</si>
  <si>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</si>
  <si>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</si>
  <si>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</si>
  <si>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</si>
  <si>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</si>
  <si>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</si>
  <si>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</si>
  <si>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</si>
  <si>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</si>
  <si>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</si>
  <si>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</si>
  <si>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</si>
  <si>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</si>
  <si>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</si>
  <si>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</si>
  <si>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</si>
  <si>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</si>
  <si>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</si>
  <si>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</si>
  <si>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</si>
  <si>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</si>
  <si>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</si>
  <si>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</si>
  <si>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</si>
  <si>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</si>
  <si>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</si>
  <si>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</si>
  <si>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</si>
  <si>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</si>
  <si>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</si>
  <si>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</si>
  <si>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</si>
  <si>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</si>
  <si>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</si>
  <si>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</si>
  <si>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</si>
  <si>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</si>
  <si>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</si>
  <si>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</si>
  <si>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</si>
  <si>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</si>
  <si>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</si>
  <si>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</si>
  <si>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</si>
  <si>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</si>
  <si>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</si>
  <si>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</si>
  <si>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</si>
  <si>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</si>
  <si>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</si>
  <si>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</si>
  <si>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</si>
  <si>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</si>
  <si>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</si>
  <si>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</si>
  <si>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</si>
  <si>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</si>
  <si>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</si>
  <si>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</si>
  <si>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</si>
  <si>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</si>
  <si>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</si>
  <si>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</si>
  <si>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</si>
  <si>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</si>
  <si>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</si>
  <si>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</si>
  <si>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</si>
  <si>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</si>
  <si>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</si>
  <si>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</si>
  <si>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</si>
  <si>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</si>
  <si>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</si>
  <si>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</si>
  <si>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</si>
  <si>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</si>
  <si>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</si>
  <si>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</si>
  <si>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</si>
  <si>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</si>
  <si>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</si>
  <si>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</si>
  <si>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</si>
  <si>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</si>
  <si>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</si>
  <si>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</si>
  <si>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</si>
  <si>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</si>
  <si>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</si>
  <si>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</si>
  <si>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</si>
  <si>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</si>
  <si>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</si>
  <si>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</si>
  <si>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</si>
  <si>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</si>
  <si>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</si>
  <si>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</si>
  <si>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</si>
  <si>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</si>
  <si>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</si>
  <si>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</si>
  <si>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</si>
  <si>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</si>
  <si>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</si>
  <si>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</si>
  <si>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</si>
  <si>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</si>
  <si>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</si>
  <si>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</si>
  <si>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</si>
  <si>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</si>
  <si>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</si>
  <si>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</si>
  <si>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</si>
  <si>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</si>
  <si>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</si>
  <si>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</si>
  <si>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</si>
  <si>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</si>
  <si>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</si>
  <si>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</si>
  <si>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</si>
  <si>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</si>
  <si>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</si>
  <si>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</si>
  <si>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</si>
  <si>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</si>
  <si>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</si>
  <si>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</si>
  <si>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</si>
  <si>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</si>
  <si>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</si>
  <si>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</si>
  <si>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</si>
  <si>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</si>
  <si>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</si>
  <si>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</si>
  <si>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</si>
  <si>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</si>
  <si>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</si>
  <si>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</si>
  <si>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</si>
  <si>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</si>
  <si>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</si>
  <si>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</si>
  <si>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</si>
  <si>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</si>
  <si>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</si>
  <si>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</si>
  <si>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</si>
  <si>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</si>
  <si>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</si>
  <si>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</si>
  <si>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</si>
  <si>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</si>
  <si>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</si>
  <si>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</si>
  <si>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</si>
  <si>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</si>
  <si>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</si>
  <si>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</si>
  <si>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</si>
  <si>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</si>
  <si>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</si>
  <si>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</si>
  <si>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</si>
  <si>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</si>
  <si>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</si>
  <si>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</si>
  <si>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</si>
  <si>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</si>
  <si>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</si>
  <si>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</si>
  <si>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</si>
  <si>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</si>
  <si>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</si>
  <si>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</si>
  <si>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</si>
  <si>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</si>
  <si>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</si>
  <si>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</si>
  <si>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</si>
  <si>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</si>
  <si>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</si>
  <si>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</si>
  <si>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</si>
  <si>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</si>
  <si>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</si>
  <si>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</si>
  <si>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</si>
  <si>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</si>
  <si>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</si>
  <si>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</si>
  <si>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</si>
  <si>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</si>
  <si>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</si>
  <si>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</si>
  <si>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</si>
  <si>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</si>
  <si>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</si>
  <si>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</si>
  <si>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</si>
  <si>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</si>
  <si>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</si>
  <si>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</si>
  <si>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</si>
  <si>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</si>
  <si>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</si>
  <si>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</si>
  <si>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</si>
  <si>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</si>
  <si>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</si>
  <si>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</si>
  <si>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</si>
  <si>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</si>
  <si>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</si>
  <si>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</si>
  <si>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</si>
  <si>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</si>
  <si>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</si>
  <si>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</si>
  <si>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</si>
  <si>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</si>
  <si>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</si>
  <si>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</si>
  <si>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</si>
  <si>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</si>
  <si>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</si>
  <si>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</si>
  <si>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</si>
  <si>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</si>
  <si>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</si>
  <si>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</si>
  <si>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</si>
  <si>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</si>
  <si>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</si>
  <si>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</si>
  <si>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</si>
  <si>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</si>
  <si>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</si>
  <si>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</si>
  <si>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</si>
  <si>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</si>
  <si>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</si>
  <si>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</si>
  <si>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</si>
  <si>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</si>
  <si>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</si>
  <si>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</si>
  <si>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</si>
  <si>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</si>
  <si>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</si>
  <si>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</si>
  <si>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</si>
  <si>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</si>
  <si>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</si>
  <si>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</si>
  <si>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</si>
  <si>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</si>
  <si>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</si>
  <si>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</si>
  <si>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</si>
  <si>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</si>
  <si>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</si>
  <si>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</si>
  <si>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</si>
  <si>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</si>
  <si>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</si>
  <si>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</si>
  <si>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</si>
  <si>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</si>
  <si>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</si>
  <si>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</si>
  <si>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</si>
  <si>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</si>
  <si>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</si>
  <si>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</si>
  <si>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</si>
  <si>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</si>
  <si>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</si>
  <si>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</si>
  <si>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</si>
  <si>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</si>
  <si>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</si>
  <si>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</si>
  <si>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</si>
  <si>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</si>
  <si>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</si>
  <si>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</si>
  <si>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</si>
  <si>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</si>
  <si>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</si>
  <si>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</si>
  <si>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</si>
  <si>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</si>
  <si>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</si>
  <si>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</si>
  <si>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</si>
  <si>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</si>
  <si>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</si>
  <si>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</si>
  <si>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</si>
  <si>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</si>
  <si>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</si>
  <si>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</si>
  <si>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</si>
  <si>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</si>
  <si>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</si>
  <si>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</si>
  <si>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</si>
  <si>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</si>
  <si>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</si>
  <si>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</si>
  <si>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</si>
  <si>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</si>
  <si>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</si>
  <si>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</si>
  <si>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</si>
  <si>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</si>
  <si>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</si>
  <si>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</si>
  <si>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</si>
  <si>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</si>
  <si>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</si>
  <si>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</si>
  <si>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</si>
  <si>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</si>
  <si>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</si>
  <si>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</si>
  <si>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</si>
  <si>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</si>
  <si>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</si>
  <si>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</si>
  <si>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</si>
  <si>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</si>
  <si>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</si>
  <si>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</si>
  <si>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</si>
  <si>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</si>
  <si>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</si>
  <si>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</si>
  <si>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</si>
  <si>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</si>
  <si>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</si>
  <si>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</si>
  <si>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</si>
  <si>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</si>
  <si>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</si>
  <si>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</si>
  <si>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</si>
  <si>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</si>
  <si>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</si>
  <si>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</si>
  <si>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</si>
  <si>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</si>
  <si>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</si>
  <si>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</si>
  <si>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</si>
  <si>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</si>
  <si>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</si>
  <si>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</si>
  <si>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</si>
  <si>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</si>
  <si>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</si>
  <si>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</si>
  <si>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</si>
  <si>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</si>
  <si>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</si>
  <si>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</si>
  <si>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</si>
  <si>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</si>
  <si>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</si>
  <si>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</si>
  <si>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</si>
  <si>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</si>
  <si>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</si>
  <si>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</si>
  <si>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</si>
  <si>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</si>
  <si>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</si>
  <si>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</si>
  <si>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</si>
  <si>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</si>
  <si>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</si>
  <si>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</si>
  <si>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</si>
  <si>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</si>
  <si>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</si>
  <si>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</si>
  <si>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</si>
  <si>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</si>
  <si>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</si>
  <si>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</si>
  <si>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</si>
  <si>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</si>
  <si>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</si>
  <si>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</si>
  <si>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</si>
  <si>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</si>
  <si>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</si>
  <si>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</si>
  <si>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</si>
  <si>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</si>
  <si>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</si>
  <si>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</si>
  <si>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</si>
  <si>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</si>
  <si>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</si>
  <si>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</si>
  <si>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</si>
  <si>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</si>
  <si>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</si>
  <si>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</si>
  <si>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</si>
  <si>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</si>
  <si>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</si>
  <si>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</si>
  <si>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</si>
  <si>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</si>
  <si>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</si>
  <si>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</si>
  <si>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</si>
  <si>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</si>
  <si>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</si>
  <si>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</si>
  <si>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</si>
  <si>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</si>
  <si>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</si>
  <si>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</si>
  <si>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</si>
  <si>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</si>
  <si>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</si>
  <si>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</si>
  <si>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</si>
  <si>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</si>
  <si>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</si>
  <si>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</si>
  <si>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</si>
  <si>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</si>
  <si>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</si>
  <si>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</si>
  <si>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</si>
  <si>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</si>
  <si>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</si>
  <si>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</si>
  <si>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</si>
  <si>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</si>
  <si>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</si>
  <si>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</si>
  <si>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</si>
  <si>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</si>
  <si>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</si>
  <si>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</si>
  <si>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</si>
  <si>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</si>
  <si>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</si>
  <si>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</si>
  <si>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</si>
  <si>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</si>
  <si>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</si>
  <si>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</si>
  <si>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</si>
  <si>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</si>
  <si>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</si>
  <si>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</si>
  <si>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</si>
  <si>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</si>
  <si>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</si>
  <si>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</si>
  <si>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</si>
  <si>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</si>
  <si>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</si>
  <si>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</si>
  <si>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</si>
  <si>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</si>
  <si>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</si>
  <si>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</si>
  <si>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</si>
  <si>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</si>
  <si>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</si>
  <si>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</si>
  <si>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</si>
  <si>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</si>
  <si>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</si>
  <si>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</si>
  <si>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</si>
  <si>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</si>
  <si>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</si>
  <si>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</si>
  <si>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</si>
  <si>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</si>
  <si>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</si>
  <si>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</si>
  <si>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</si>
  <si>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</si>
  <si>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</si>
  <si>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</si>
  <si>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</si>
  <si>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</si>
  <si>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</si>
  <si>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</si>
  <si>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</si>
  <si>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</si>
  <si>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</si>
  <si>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</si>
  <si>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</si>
  <si>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</si>
  <si>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</si>
  <si>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</si>
  <si>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</si>
  <si>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</si>
  <si>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</si>
  <si>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</si>
  <si>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</si>
  <si>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</si>
  <si>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</si>
  <si>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</si>
  <si>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</si>
  <si>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</si>
  <si>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</si>
  <si>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</si>
  <si>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</si>
  <si>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</si>
  <si>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</si>
  <si>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</si>
  <si>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</si>
  <si>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</si>
  <si>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</si>
  <si>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</si>
  <si>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</si>
  <si>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</si>
  <si>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</si>
  <si>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</si>
  <si>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</si>
  <si>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</si>
  <si>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</si>
  <si>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</si>
  <si>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</si>
  <si>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</si>
  <si>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</si>
  <si>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</si>
  <si>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</si>
  <si>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</si>
  <si>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</si>
  <si>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</si>
  <si>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</si>
  <si>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</si>
  <si>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</si>
  <si>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</si>
  <si>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</si>
  <si>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</si>
  <si>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</si>
  <si>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</si>
  <si>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</si>
  <si>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</si>
  <si>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</si>
  <si>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</si>
  <si>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</si>
  <si>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</si>
  <si>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</si>
  <si>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</si>
  <si>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</si>
  <si>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</si>
  <si>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</si>
  <si>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</si>
  <si>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</si>
  <si>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</si>
  <si>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</si>
  <si>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</si>
  <si>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</si>
  <si>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</si>
  <si>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</si>
  <si>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</si>
  <si>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</si>
  <si>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</si>
  <si>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</si>
  <si>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</si>
  <si>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</si>
  <si>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</si>
  <si>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</si>
  <si>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</si>
  <si>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</si>
  <si>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</si>
  <si>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</si>
  <si>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</si>
  <si>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</si>
  <si>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</si>
  <si>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</si>
  <si>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</si>
  <si>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</si>
  <si>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</si>
  <si>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</si>
  <si>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</si>
  <si>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</si>
  <si>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</si>
  <si>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</si>
  <si>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</si>
  <si>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</si>
  <si>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</si>
  <si>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</si>
  <si>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</si>
  <si>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</si>
  <si>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</si>
  <si>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</si>
  <si>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</si>
  <si>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</si>
  <si>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</si>
  <si>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</si>
  <si>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</si>
  <si>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</si>
  <si>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</si>
  <si>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</si>
  <si>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</si>
  <si>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</si>
  <si>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</si>
  <si>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</si>
  <si>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</si>
  <si>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</si>
  <si>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</si>
  <si>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</si>
  <si>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</si>
  <si>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</si>
  <si>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</si>
  <si>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</si>
  <si>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</si>
  <si>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</si>
  <si>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</si>
  <si>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</si>
  <si>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</si>
  <si>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</si>
  <si>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</si>
  <si>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</si>
  <si>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</si>
  <si>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</si>
  <si>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</si>
  <si>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</si>
  <si>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</si>
  <si>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</si>
  <si>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</si>
  <si>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</si>
  <si>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</si>
  <si>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</si>
  <si>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</si>
  <si>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</si>
  <si>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</si>
  <si>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</si>
  <si>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</si>
  <si>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</si>
  <si>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</si>
  <si>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</si>
  <si>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</si>
  <si>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</si>
  <si>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</si>
  <si>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</si>
  <si>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</si>
  <si>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</si>
  <si>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</si>
  <si>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</si>
  <si>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</si>
  <si>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</si>
  <si>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</si>
  <si>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</si>
  <si>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</si>
  <si>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</si>
  <si>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</si>
  <si>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</si>
  <si>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</si>
  <si>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</si>
  <si>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</si>
  <si>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</si>
  <si>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</si>
  <si>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</si>
  <si>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</si>
  <si>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</si>
  <si>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</si>
  <si>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</si>
  <si>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</si>
  <si>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</si>
  <si>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</si>
  <si>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</si>
  <si>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</si>
  <si>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</si>
  <si>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</si>
  <si>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</si>
  <si>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</si>
  <si>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</si>
  <si>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</si>
  <si>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</si>
  <si>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</si>
  <si>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</si>
  <si>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</si>
  <si>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</si>
  <si>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</si>
  <si>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</si>
  <si>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</si>
  <si>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</si>
  <si>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</si>
  <si>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</si>
  <si>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</si>
  <si>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</si>
  <si>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</si>
  <si>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</si>
  <si>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</si>
  <si>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</si>
  <si>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</si>
  <si>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</si>
  <si>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</si>
  <si>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</si>
  <si>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</si>
  <si>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</si>
  <si>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</si>
  <si>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</si>
  <si>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</si>
  <si>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</si>
  <si>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</si>
  <si>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</si>
  <si>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</si>
  <si>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</si>
  <si>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</si>
  <si>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</si>
  <si>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</si>
  <si>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</si>
  <si>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</si>
  <si>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</si>
  <si>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</si>
  <si>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</si>
  <si>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</si>
  <si>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</si>
  <si>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</si>
  <si>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</si>
  <si>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</si>
  <si>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</si>
  <si>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</si>
  <si>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</si>
  <si>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</si>
  <si>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</si>
  <si>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</si>
  <si>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</si>
  <si>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</si>
  <si>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</si>
  <si>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</si>
  <si>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</si>
  <si>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</si>
  <si>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</si>
  <si>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</si>
  <si>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</si>
  <si>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</si>
  <si>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</si>
  <si>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</si>
  <si>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</si>
  <si>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</si>
  <si>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</si>
  <si>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</si>
  <si>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</si>
  <si>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</si>
  <si>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</si>
  <si>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</si>
  <si>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</si>
  <si>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</si>
  <si>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</si>
  <si>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</si>
  <si>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</si>
  <si>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</si>
  <si>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</si>
  <si>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</si>
  <si>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</si>
  <si>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</si>
  <si>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</si>
  <si>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</si>
  <si>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</si>
  <si>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</si>
  <si>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</si>
  <si>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</si>
  <si>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</si>
  <si>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</si>
  <si>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</si>
  <si>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</si>
  <si>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</si>
  <si>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</si>
  <si>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</si>
  <si>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</si>
  <si>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</si>
  <si>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</si>
  <si>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</si>
  <si>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</si>
  <si>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</si>
  <si>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</si>
  <si>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</si>
  <si>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</si>
  <si>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</si>
  <si>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</si>
  <si>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</si>
  <si>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</si>
  <si>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</si>
  <si>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</si>
  <si>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</si>
  <si>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</si>
  <si>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</si>
  <si>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</si>
  <si>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</si>
  <si>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</si>
  <si>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</si>
  <si>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</si>
  <si>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</si>
  <si>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</si>
  <si>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</si>
  <si>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</si>
  <si>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</si>
  <si>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</si>
  <si>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</si>
  <si>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</si>
  <si>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</si>
  <si>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</si>
  <si>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</si>
  <si>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</si>
  <si>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</si>
  <si>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</si>
  <si>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</si>
  <si>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</si>
  <si>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</si>
  <si>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</si>
  <si>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</si>
  <si>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</si>
  <si>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</si>
  <si>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</si>
  <si>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</si>
  <si>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</si>
  <si>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</si>
  <si>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</si>
  <si>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</si>
  <si>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</si>
  <si>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</si>
  <si>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</si>
  <si>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</si>
  <si>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</si>
  <si>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</si>
  <si>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</si>
  <si>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</si>
  <si>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</si>
  <si>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</si>
  <si>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</si>
  <si>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</si>
  <si>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</si>
  <si>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</si>
  <si>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</si>
  <si>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</si>
  <si>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</si>
  <si>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</si>
  <si>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</si>
  <si>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</si>
  <si>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</si>
  <si>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</si>
  <si>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</si>
  <si>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</si>
  <si>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</si>
  <si>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</si>
  <si>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</si>
  <si>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</si>
  <si>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</si>
  <si>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</si>
  <si>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</si>
  <si>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</si>
  <si>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</si>
  <si>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</si>
  <si>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</si>
  <si>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</si>
  <si>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</si>
  <si>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</si>
  <si>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</si>
  <si>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</si>
  <si>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</si>
  <si>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</si>
  <si>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</si>
  <si>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</si>
  <si>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</si>
  <si>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</si>
  <si>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</si>
  <si>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</si>
  <si>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</si>
  <si>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</si>
  <si>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</si>
  <si>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</si>
  <si>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</si>
  <si>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</si>
  <si>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</si>
  <si>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</si>
  <si>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</si>
  <si>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</si>
  <si>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</si>
  <si>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</si>
  <si>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</si>
  <si>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</si>
  <si>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</si>
  <si>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</si>
  <si>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</si>
  <si>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</si>
  <si>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</si>
  <si>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</si>
  <si>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</si>
  <si>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</si>
  <si>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</si>
  <si>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</si>
  <si>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</si>
  <si>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</si>
  <si>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</si>
  <si>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</si>
  <si>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</si>
  <si>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</si>
  <si>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</si>
  <si>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</si>
  <si>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</si>
  <si>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</si>
  <si>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</si>
  <si>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</si>
  <si>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</si>
  <si>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</si>
  <si>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</si>
  <si>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</si>
  <si>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</si>
  <si>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</si>
  <si>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</si>
  <si>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</si>
  <si>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</si>
  <si>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</si>
  <si>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</si>
  <si>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</si>
  <si>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</si>
  <si>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</si>
  <si>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</si>
  <si>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</si>
  <si>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</si>
  <si>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</si>
  <si>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</si>
  <si>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</si>
  <si>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</si>
  <si>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</si>
  <si>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</si>
  <si>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</si>
  <si>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</si>
  <si>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</si>
  <si>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</si>
  <si>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</si>
  <si>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</si>
  <si>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</si>
  <si>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</si>
  <si>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</si>
  <si>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</si>
  <si>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</si>
  <si>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</si>
  <si>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</si>
  <si>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</si>
  <si>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</si>
  <si>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</si>
  <si>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</si>
  <si>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</si>
  <si>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</si>
  <si>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</si>
  <si>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</si>
  <si>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</si>
  <si>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</si>
  <si>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</si>
  <si>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</si>
  <si>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</si>
  <si>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</si>
  <si>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</si>
  <si>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</si>
  <si>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</si>
  <si>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</si>
  <si>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</si>
  <si>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</si>
  <si>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</si>
  <si>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</si>
  <si>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</si>
  <si>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</si>
  <si>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</si>
  <si>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</si>
  <si>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</si>
  <si>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</si>
  <si>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</si>
  <si>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</si>
  <si>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</si>
  <si>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</si>
  <si>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</si>
  <si>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</si>
  <si>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</si>
  <si>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</si>
  <si>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</si>
  <si>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</si>
  <si>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</si>
  <si>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</si>
  <si>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</si>
  <si>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</si>
  <si>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</si>
  <si>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</si>
  <si>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</si>
  <si>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</si>
  <si>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</si>
  <si>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</si>
  <si>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</si>
  <si>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</si>
  <si>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</si>
  <si>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</si>
  <si>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</si>
  <si>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</si>
  <si>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</si>
  <si>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</si>
  <si>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</si>
  <si>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</si>
  <si>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</si>
  <si>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</si>
  <si>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</si>
  <si>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</si>
  <si>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</si>
  <si>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</si>
  <si>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</si>
  <si>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</si>
  <si>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</si>
  <si>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</si>
  <si>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</si>
  <si>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</si>
  <si>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</si>
  <si>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</si>
  <si>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</si>
  <si>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</si>
  <si>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</si>
  <si>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</si>
  <si>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</si>
  <si>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</si>
  <si>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</si>
  <si>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</si>
  <si>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</si>
  <si>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</si>
  <si>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</si>
  <si>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</si>
  <si>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</si>
  <si>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</si>
  <si>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</si>
  <si>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</si>
  <si>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</si>
  <si>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</si>
  <si>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</si>
  <si>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</si>
  <si>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</si>
  <si>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</si>
  <si>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</si>
  <si>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</si>
  <si>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</si>
  <si>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</si>
  <si>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</si>
  <si>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</si>
  <si>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</si>
  <si>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</si>
  <si>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</si>
  <si>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</si>
  <si>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</si>
  <si>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</si>
  <si>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</si>
  <si>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</si>
  <si>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</si>
  <si>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</si>
  <si>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</si>
  <si>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</si>
  <si>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</si>
  <si>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</si>
  <si>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</si>
  <si>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</si>
  <si>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</si>
  <si>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</si>
  <si>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</si>
  <si>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</si>
  <si>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</si>
  <si>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</si>
  <si>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</si>
  <si>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</si>
  <si>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</si>
  <si>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</si>
  <si>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</si>
  <si>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</si>
  <si>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</si>
  <si>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</si>
  <si>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</si>
  <si>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</si>
  <si>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</si>
  <si>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</si>
  <si>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</si>
  <si>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</si>
  <si>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</si>
  <si>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</si>
  <si>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</si>
  <si>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</si>
  <si>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</si>
  <si>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</si>
  <si>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</si>
  <si>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</si>
  <si>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</si>
  <si>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</si>
  <si>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</si>
  <si>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</si>
  <si>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</si>
  <si>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</si>
  <si>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</si>
  <si>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</si>
  <si>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</si>
  <si>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</si>
  <si>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</si>
  <si>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</si>
  <si>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</si>
  <si>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</si>
  <si>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</si>
  <si>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</si>
  <si>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</si>
  <si>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</si>
  <si>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</si>
  <si>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</si>
  <si>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</si>
  <si>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</si>
  <si>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</si>
  <si>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</si>
  <si>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</si>
  <si>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</si>
  <si>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</si>
  <si>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</si>
  <si>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</si>
  <si>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</si>
  <si>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</si>
  <si>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</si>
  <si>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</si>
  <si>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</si>
  <si>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</si>
  <si>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</si>
  <si>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</si>
  <si>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</si>
  <si>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</si>
  <si>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</si>
  <si>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</si>
  <si>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</si>
  <si>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</si>
  <si>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</si>
  <si>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</si>
  <si>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</si>
  <si>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</si>
  <si>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</si>
  <si>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</si>
  <si>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</si>
  <si>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</si>
  <si>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</si>
  <si>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</si>
  <si>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</si>
  <si>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</si>
  <si>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</si>
  <si>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</si>
  <si>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</si>
  <si>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</si>
  <si>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</si>
  <si>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</si>
  <si>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</si>
  <si>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</si>
  <si>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</si>
  <si>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</si>
  <si>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</si>
  <si>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</si>
  <si>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</si>
  <si>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</si>
  <si>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</si>
  <si>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</si>
  <si>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</si>
  <si>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</si>
  <si>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</si>
  <si>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</si>
  <si>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</si>
  <si>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</si>
  <si>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</si>
  <si>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</si>
  <si>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</si>
  <si>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</si>
  <si>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</si>
  <si>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</si>
  <si>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</si>
  <si>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</si>
  <si>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</si>
  <si>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</si>
  <si>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</si>
  <si>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</si>
  <si>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</si>
  <si>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</si>
  <si>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</si>
  <si>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</si>
  <si>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</si>
  <si>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</si>
  <si>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</si>
  <si>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</si>
  <si>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</si>
  <si>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</si>
  <si>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</si>
  <si>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</si>
  <si>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</si>
  <si>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</si>
  <si>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</si>
  <si>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</si>
  <si>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</si>
  <si>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</si>
  <si>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</si>
  <si>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</si>
  <si>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</si>
  <si>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</si>
  <si>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</si>
  <si>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</si>
  <si>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</si>
  <si>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</si>
  <si>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</si>
  <si>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</si>
  <si>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</si>
  <si>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</si>
  <si>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</si>
  <si>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</si>
  <si>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</si>
  <si>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</si>
  <si>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</si>
  <si>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</si>
  <si>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</si>
  <si>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</si>
  <si>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</si>
  <si>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</si>
  <si>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</si>
  <si>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</si>
  <si>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</si>
  <si>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</si>
  <si>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</si>
  <si>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</si>
  <si>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</si>
  <si>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</si>
  <si>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</si>
  <si>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</si>
  <si>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</si>
  <si>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</si>
  <si>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</si>
  <si>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</si>
  <si>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</si>
  <si>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</si>
  <si>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</si>
  <si>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</si>
  <si>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</si>
  <si>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</si>
  <si>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</si>
  <si>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</si>
  <si>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</si>
  <si>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</si>
  <si>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</si>
  <si>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</si>
  <si>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</si>
  <si>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</si>
  <si>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</si>
  <si>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</si>
  <si>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</si>
  <si>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</si>
  <si>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</si>
  <si>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</si>
  <si>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</si>
  <si>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</si>
  <si>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</si>
  <si>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</si>
  <si>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</si>
  <si>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</si>
  <si>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</si>
  <si>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</si>
  <si>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</si>
  <si>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</si>
  <si>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</si>
  <si>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</si>
  <si>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</si>
  <si>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</si>
  <si>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</si>
  <si>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</si>
  <si>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</si>
  <si>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</si>
  <si>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</si>
  <si>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</si>
  <si>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</si>
  <si>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</si>
  <si>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</si>
  <si>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</si>
  <si>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</si>
  <si>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</si>
  <si>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</si>
  <si>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</si>
  <si>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</si>
  <si>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</si>
  <si>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</si>
  <si>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</si>
  <si>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</si>
  <si>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</si>
  <si>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</si>
  <si>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</si>
  <si>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</si>
  <si>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</si>
  <si>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</si>
  <si>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</si>
  <si>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</si>
  <si>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</si>
  <si>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</si>
  <si>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</si>
  <si>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</si>
  <si>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</si>
  <si>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</si>
  <si>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</si>
  <si>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</si>
  <si>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</si>
  <si>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</si>
  <si>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</si>
  <si>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</si>
  <si>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</si>
  <si>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</si>
  <si>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</si>
  <si>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</si>
  <si>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</si>
  <si>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</si>
  <si>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</si>
  <si>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</si>
  <si>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</si>
  <si>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</si>
  <si>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</si>
  <si>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</si>
  <si>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</si>
  <si>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</si>
  <si>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</si>
  <si>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</si>
  <si>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</si>
  <si>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</si>
  <si>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</si>
  <si>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</si>
  <si>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</si>
  <si>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</si>
  <si>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</si>
  <si>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</si>
  <si>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</si>
  <si>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</si>
  <si>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</si>
  <si>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</si>
  <si>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</si>
  <si>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</si>
  <si>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</si>
  <si>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</si>
  <si>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</si>
  <si>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</si>
  <si>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</si>
  <si>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</si>
  <si>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</si>
  <si>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</si>
  <si>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</si>
  <si>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</si>
  <si>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</si>
  <si>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</si>
  <si>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</si>
  <si>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</si>
  <si>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</si>
  <si>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</si>
  <si>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</si>
  <si>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</si>
  <si>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</si>
  <si>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</si>
  <si>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</si>
  <si>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</si>
  <si>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</si>
  <si>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</si>
  <si>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</si>
  <si>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</si>
  <si>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</si>
  <si>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</si>
  <si>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</si>
  <si>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</si>
  <si>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</si>
  <si>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</si>
  <si>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</si>
  <si>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</si>
  <si>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</si>
  <si>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</si>
  <si>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</si>
  <si>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</si>
  <si>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</si>
  <si>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</si>
  <si>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</si>
  <si>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</si>
  <si>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</si>
  <si>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</si>
  <si>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</si>
  <si>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</si>
  <si>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</si>
  <si>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</si>
  <si>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</si>
  <si>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</si>
  <si>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</si>
  <si>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</si>
  <si>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</si>
  <si>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</si>
  <si>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</si>
  <si>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</si>
  <si>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</si>
  <si>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</si>
  <si>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</si>
  <si>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</si>
  <si>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</si>
  <si>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</si>
  <si>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</si>
  <si>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</si>
  <si>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</si>
  <si>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</si>
  <si>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</si>
  <si>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</si>
  <si>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</si>
  <si>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</si>
  <si>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</si>
  <si>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</si>
  <si>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</si>
  <si>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</si>
  <si>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</si>
  <si>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</si>
  <si>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</si>
  <si>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</si>
  <si>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</si>
  <si>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</si>
  <si>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</si>
  <si>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</si>
  <si>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</si>
  <si>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</si>
  <si>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</si>
  <si>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</si>
  <si>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</si>
  <si>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</si>
  <si>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</si>
  <si>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</si>
  <si>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</si>
  <si>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</si>
  <si>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</si>
  <si>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</si>
  <si>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</si>
  <si>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</si>
  <si>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</si>
  <si>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</si>
  <si>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</si>
  <si>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</si>
  <si>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</si>
  <si>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</si>
  <si>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</si>
  <si>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</si>
  <si>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</si>
  <si>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</si>
  <si>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</si>
  <si>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</si>
  <si>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</si>
  <si>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</si>
  <si>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</si>
  <si>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</si>
  <si>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</si>
  <si>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</si>
  <si>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</si>
  <si>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</si>
  <si>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</si>
  <si>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</si>
  <si>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</si>
  <si>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</si>
  <si>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</si>
  <si>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</si>
  <si>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</si>
  <si>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</si>
  <si>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</si>
  <si>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</si>
  <si>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</si>
  <si>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</si>
  <si>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</si>
  <si>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</si>
  <si>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</si>
  <si>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</si>
  <si>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</si>
  <si>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</si>
  <si>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</si>
  <si>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</si>
  <si>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</si>
  <si>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</si>
  <si>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</si>
  <si>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</si>
  <si>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</si>
  <si>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</si>
  <si>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</si>
  <si>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</si>
  <si>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</si>
  <si>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</si>
  <si>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</si>
  <si>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</si>
  <si>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</si>
  <si>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</si>
  <si>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</si>
  <si>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</si>
  <si>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</si>
  <si>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</si>
  <si>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</si>
  <si>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</si>
  <si>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</si>
  <si>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</si>
  <si>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</si>
  <si>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</si>
  <si>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</si>
  <si>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</si>
  <si>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</si>
  <si>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</si>
  <si>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</si>
  <si>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</si>
  <si>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</si>
  <si>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</si>
  <si>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</si>
  <si>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</si>
  <si>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</si>
  <si>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</si>
  <si>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</si>
  <si>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</si>
  <si>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</si>
  <si>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</si>
  <si>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</si>
  <si>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</si>
  <si>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</si>
  <si>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</si>
  <si>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</si>
  <si>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</si>
  <si>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</si>
  <si>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</si>
  <si>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</si>
  <si>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</si>
  <si>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</si>
  <si>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</si>
  <si>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</si>
  <si>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</si>
  <si>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</si>
  <si>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</si>
  <si>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</si>
  <si>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</si>
  <si>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</si>
  <si>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</si>
  <si>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</si>
  <si>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</si>
  <si>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</si>
  <si>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</si>
  <si>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</si>
  <si>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</si>
  <si>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</si>
  <si>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</si>
  <si>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</si>
  <si>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</si>
  <si>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</si>
  <si>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</si>
  <si>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</si>
  <si>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</si>
  <si>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</si>
  <si>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</si>
  <si>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</si>
  <si>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</si>
  <si>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</si>
  <si>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</si>
  <si>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</si>
  <si>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</si>
  <si>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</si>
  <si>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</si>
  <si>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</si>
  <si>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</si>
  <si>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</si>
  <si>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</si>
  <si>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</si>
  <si>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</si>
  <si>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</si>
  <si>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</si>
  <si>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</si>
  <si>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</si>
  <si>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</si>
  <si>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</si>
  <si>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</si>
  <si>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</si>
  <si>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</si>
  <si>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</si>
  <si>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</si>
  <si>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</si>
  <si>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</si>
  <si>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</si>
  <si>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</si>
  <si>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</si>
  <si>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</si>
  <si>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</si>
  <si>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</si>
  <si>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</si>
  <si>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</si>
  <si>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</si>
  <si>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</si>
  <si>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</si>
  <si>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</si>
  <si>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</si>
  <si>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</si>
  <si>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</si>
  <si>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</si>
  <si>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</si>
  <si>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</si>
  <si>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</si>
  <si>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</si>
  <si>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</si>
  <si>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</si>
  <si>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</si>
  <si>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</si>
  <si>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</si>
  <si>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</si>
  <si>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</si>
  <si>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</si>
  <si>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</si>
  <si>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</si>
  <si>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</si>
  <si>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</si>
  <si>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</si>
  <si>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</si>
  <si>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</si>
  <si>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</si>
  <si>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</si>
  <si>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</si>
  <si>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</si>
  <si>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</si>
  <si>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</si>
  <si>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</si>
  <si>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</si>
  <si>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</si>
  <si>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</si>
  <si>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</si>
  <si>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</si>
  <si>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</si>
  <si>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</si>
  <si>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</si>
  <si>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</si>
  <si>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</si>
  <si>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</si>
  <si>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</si>
  <si>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</si>
  <si>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</si>
  <si>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</si>
  <si>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</si>
  <si>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</si>
  <si>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</si>
  <si>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</si>
  <si>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</si>
  <si>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</si>
  <si>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</si>
  <si>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</si>
  <si>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</si>
  <si>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</si>
  <si>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</si>
  <si>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</si>
  <si>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</si>
  <si>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</si>
  <si>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</si>
  <si>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</si>
  <si>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</si>
  <si>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</si>
  <si>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</si>
  <si>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</si>
  <si>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</si>
  <si>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</si>
  <si>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</si>
  <si>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</si>
  <si>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</si>
  <si>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</si>
  <si>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</si>
  <si>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</si>
  <si>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</si>
  <si>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</si>
  <si>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</si>
  <si>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</si>
  <si>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</si>
  <si>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</si>
  <si>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</si>
  <si>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</si>
  <si>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</si>
  <si>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</si>
  <si>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</si>
  <si>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</si>
  <si>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</si>
  <si>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</si>
  <si>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</si>
  <si>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</si>
  <si>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</si>
  <si>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</si>
  <si>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</si>
  <si>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</si>
  <si>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</si>
  <si>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</si>
  <si>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</si>
  <si>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</si>
  <si>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</si>
  <si>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</si>
  <si>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</si>
  <si>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</si>
  <si>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</si>
  <si>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</si>
  <si>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</si>
  <si>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</si>
  <si>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</si>
  <si>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</si>
  <si>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</si>
  <si>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</si>
  <si>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</si>
  <si>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</si>
  <si>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</si>
  <si>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</si>
  <si>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</si>
  <si>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</si>
  <si>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</si>
  <si>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</si>
  <si>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</si>
  <si>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</si>
  <si>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</si>
  <si>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</si>
  <si>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</si>
  <si>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</si>
  <si>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</si>
  <si>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</si>
  <si>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</si>
  <si>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</si>
  <si>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</si>
  <si>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</si>
  <si>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</si>
  <si>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</si>
  <si>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</si>
  <si>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</si>
  <si>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</si>
  <si>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</si>
  <si>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</si>
  <si>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</si>
  <si>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</si>
  <si>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</si>
  <si>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</si>
  <si>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</si>
  <si>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</si>
  <si>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</si>
  <si>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</si>
  <si>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</si>
  <si>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</si>
  <si>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</si>
  <si>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</si>
  <si>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</si>
  <si>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</si>
  <si>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</si>
  <si>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</si>
  <si>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</si>
  <si>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</si>
  <si>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</si>
  <si>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</si>
  <si>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</si>
  <si>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</si>
  <si>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</si>
  <si>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</si>
  <si>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</si>
  <si>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</si>
  <si>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</si>
  <si>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</si>
  <si>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</si>
  <si>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</si>
  <si>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</si>
  <si>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</si>
  <si>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</si>
  <si>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</si>
  <si>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</si>
  <si>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</si>
  <si>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</si>
  <si>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</si>
  <si>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</si>
  <si>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</si>
  <si>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</si>
  <si>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</si>
  <si>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</si>
  <si>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</si>
  <si>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</si>
  <si>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</si>
  <si>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</si>
  <si>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</si>
  <si>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</si>
  <si>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</si>
  <si>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</si>
  <si>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</si>
  <si>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</si>
  <si>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</si>
  <si>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</si>
  <si>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</si>
  <si>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</si>
  <si>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</si>
  <si>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</si>
  <si>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</si>
  <si>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</si>
  <si>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</si>
  <si>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</si>
  <si>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</si>
  <si>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</si>
  <si>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</si>
  <si>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</si>
  <si>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</si>
  <si>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</si>
  <si>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</si>
  <si>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</si>
  <si>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</si>
  <si>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</si>
  <si>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</si>
  <si>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</si>
  <si>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</si>
  <si>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</si>
  <si>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</si>
  <si>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</si>
  <si>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</si>
  <si>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</si>
  <si>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</si>
  <si>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</si>
  <si>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</si>
  <si>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</si>
  <si>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</si>
  <si>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</si>
  <si>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</si>
  <si>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</si>
  <si>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</si>
  <si>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</si>
  <si>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</si>
  <si>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</si>
  <si>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</si>
  <si>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</si>
  <si>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</si>
  <si>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</si>
  <si>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</si>
  <si>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</si>
  <si>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</si>
  <si>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</si>
  <si>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</si>
  <si>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</si>
  <si>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</si>
  <si>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</si>
  <si>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</si>
  <si>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</si>
  <si>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</si>
  <si>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</si>
  <si>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</si>
  <si>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</si>
  <si>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</si>
  <si>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</si>
  <si>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</si>
  <si>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</si>
  <si>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</si>
  <si>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</si>
  <si>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</si>
  <si>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</si>
  <si>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</si>
  <si>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</si>
  <si>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</si>
  <si>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</si>
  <si>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</si>
  <si>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</si>
  <si>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</si>
  <si>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</si>
  <si>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</si>
  <si>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</si>
  <si>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</si>
  <si>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</si>
  <si>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</si>
  <si>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</si>
  <si>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</si>
  <si>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</si>
  <si>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</si>
  <si>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</si>
  <si>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</si>
  <si>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</si>
  <si>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</si>
  <si>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</si>
  <si>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</si>
  <si>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</si>
  <si>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</si>
  <si>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</si>
  <si>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</si>
  <si>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</si>
  <si>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</si>
  <si>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</si>
  <si>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</si>
  <si>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</si>
  <si>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</si>
  <si>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</si>
  <si>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</si>
  <si>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</si>
  <si>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</si>
  <si>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</si>
  <si>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</si>
  <si>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</si>
  <si>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</si>
  <si>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</si>
  <si>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</si>
  <si>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</si>
  <si>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</si>
  <si>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</si>
  <si>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</si>
  <si>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</si>
  <si>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</si>
  <si>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</si>
  <si>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</si>
  <si>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</si>
  <si>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</si>
  <si>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</si>
  <si>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</si>
  <si>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</si>
  <si>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</si>
  <si>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</si>
  <si>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</si>
  <si>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</si>
  <si>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</si>
  <si>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</si>
  <si>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</si>
  <si>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</si>
  <si>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</si>
  <si>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</si>
  <si>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</si>
  <si>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</si>
  <si>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</si>
  <si>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</si>
  <si>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</si>
  <si>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</si>
  <si>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</si>
  <si>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</si>
  <si>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</si>
  <si>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</si>
  <si>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</si>
  <si>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</si>
  <si>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</si>
  <si>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</si>
  <si>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</si>
  <si>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</si>
  <si>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</si>
  <si>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</si>
  <si>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</si>
  <si>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</si>
  <si>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</si>
  <si>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</si>
  <si>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</si>
  <si>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</si>
  <si>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</si>
  <si>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</si>
  <si>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</si>
  <si>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</si>
  <si>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</si>
  <si>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</si>
  <si>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</si>
  <si>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</si>
  <si>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</si>
  <si>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</si>
  <si>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</si>
  <si>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</si>
  <si>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</si>
  <si>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</si>
  <si>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</si>
  <si>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</si>
  <si>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</si>
  <si>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</si>
  <si>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</si>
  <si>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</si>
  <si>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</si>
  <si>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</si>
  <si>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</si>
  <si>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</si>
  <si>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</si>
  <si>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</si>
  <si>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</si>
  <si>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</si>
  <si>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</si>
  <si>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</si>
  <si>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</si>
  <si>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</si>
  <si>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</si>
  <si>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</si>
  <si>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</si>
  <si>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</si>
  <si>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</si>
  <si>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</si>
  <si>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</si>
  <si>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</si>
  <si>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</si>
  <si>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</si>
  <si>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</si>
  <si>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</si>
  <si>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</si>
  <si>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</si>
  <si>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</si>
  <si>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</si>
  <si>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</si>
  <si>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</si>
  <si>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</si>
  <si>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</si>
  <si>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</si>
  <si>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</si>
  <si>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</si>
  <si>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</si>
  <si>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</si>
  <si>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</si>
  <si>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</si>
  <si>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</si>
  <si>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</si>
  <si>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</si>
  <si>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</si>
  <si>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</si>
  <si>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</si>
  <si>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</si>
  <si>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</si>
  <si>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</si>
  <si>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</si>
  <si>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</si>
  <si>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</si>
  <si>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</si>
  <si>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</si>
  <si>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</si>
  <si>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</si>
  <si>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</si>
  <si>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</si>
  <si>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</si>
  <si>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</si>
  <si>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</si>
  <si>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</si>
  <si>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</si>
  <si>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</si>
  <si>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</si>
  <si>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</si>
  <si>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</si>
  <si>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</si>
  <si>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</si>
  <si>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</si>
  <si>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</si>
  <si>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</si>
  <si>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</si>
  <si>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</si>
  <si>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</si>
  <si>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</si>
  <si>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</si>
  <si>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</si>
  <si>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</si>
  <si>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</si>
  <si>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</si>
  <si>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</si>
  <si>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</si>
  <si>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</si>
  <si>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</si>
  <si>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</si>
  <si>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</si>
  <si>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</si>
  <si>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</si>
  <si>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</si>
  <si>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</si>
  <si>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</si>
  <si>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</si>
  <si>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</si>
  <si>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</si>
  <si>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</si>
  <si>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</si>
  <si>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</si>
  <si>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</si>
  <si>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</si>
  <si>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</si>
  <si>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</si>
  <si>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</si>
  <si>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</si>
  <si>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</si>
  <si>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</si>
  <si>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</si>
  <si>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</si>
  <si>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</si>
  <si>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</si>
  <si>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</si>
  <si>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</si>
  <si>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</si>
  <si>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</si>
  <si>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</si>
  <si>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</si>
  <si>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</si>
  <si>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</si>
  <si>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</si>
  <si>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</si>
  <si>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</si>
  <si>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</si>
  <si>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</si>
  <si>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</si>
  <si>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</si>
  <si>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</si>
  <si>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</si>
  <si>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</si>
  <si>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</si>
  <si>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</si>
  <si>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</si>
  <si>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</si>
  <si>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</si>
  <si>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</si>
  <si>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</si>
  <si>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</si>
  <si>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</si>
  <si>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</si>
  <si>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</si>
  <si>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</si>
  <si>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</si>
  <si>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</si>
  <si>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</si>
  <si>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</si>
  <si>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</si>
  <si>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</si>
  <si>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</si>
  <si>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</si>
  <si>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</si>
  <si>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</si>
  <si>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</si>
  <si>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</si>
  <si>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</si>
  <si>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</si>
  <si>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</si>
  <si>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</si>
  <si>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</si>
  <si>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</si>
  <si>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</si>
  <si>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</si>
  <si>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</si>
  <si>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</si>
  <si>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</si>
  <si>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</si>
  <si>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</si>
  <si>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</si>
  <si>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</si>
  <si>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</si>
  <si>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</si>
  <si>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</si>
  <si>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</si>
  <si>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</si>
  <si>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</si>
  <si>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</si>
  <si>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</si>
  <si>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</si>
  <si>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</si>
  <si>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</si>
  <si>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</si>
  <si>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</si>
  <si>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</si>
  <si>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</si>
  <si>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</si>
  <si>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</si>
  <si>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</si>
  <si>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</si>
  <si>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</si>
  <si>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</si>
  <si>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</si>
  <si>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</si>
  <si>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</si>
  <si>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</si>
  <si>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</si>
  <si>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</si>
  <si>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</si>
  <si>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</si>
  <si>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</si>
  <si>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</si>
  <si>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</si>
  <si>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</si>
  <si>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</si>
  <si>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</si>
  <si>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</si>
  <si>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</si>
  <si>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</si>
  <si>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</si>
  <si>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</si>
  <si>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</si>
  <si>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</si>
  <si>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</si>
  <si>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</si>
  <si>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</si>
  <si>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</si>
  <si>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</si>
  <si>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</si>
  <si>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</si>
  <si>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</si>
  <si>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</si>
  <si>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</si>
  <si>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</si>
  <si>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</si>
  <si>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</si>
  <si>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</si>
  <si>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</si>
  <si>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</si>
  <si>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</si>
  <si>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</si>
  <si>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</si>
  <si>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</si>
  <si>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</si>
  <si>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</si>
  <si>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</si>
  <si>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</si>
  <si>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</si>
  <si>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</si>
  <si>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</si>
  <si>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</si>
  <si>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</si>
  <si>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</si>
  <si>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</si>
  <si>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</si>
  <si>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</si>
  <si>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</si>
  <si>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</si>
  <si>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</si>
  <si>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</si>
  <si>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</si>
  <si>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</si>
  <si>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</si>
  <si>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</si>
  <si>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</si>
  <si>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</si>
  <si>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</si>
  <si>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</si>
  <si>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</si>
  <si>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</si>
  <si>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</si>
  <si>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</si>
  <si>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</si>
  <si>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</si>
  <si>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</si>
  <si>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</si>
  <si>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</si>
  <si>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</si>
  <si>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</si>
  <si>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</si>
  <si>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</si>
  <si>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</si>
  <si>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</si>
  <si>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</si>
  <si>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</si>
  <si>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</si>
  <si>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</si>
  <si>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</si>
  <si>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</si>
  <si>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</si>
  <si>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</si>
  <si>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</si>
  <si>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</si>
  <si>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</si>
  <si>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</si>
  <si>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</si>
  <si>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</si>
  <si>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</si>
  <si>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</si>
  <si>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</si>
  <si>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</si>
  <si>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</si>
  <si>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</si>
  <si>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</si>
  <si>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</si>
  <si>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</si>
  <si>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</si>
  <si>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</si>
  <si>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</si>
  <si>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</si>
  <si>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</si>
  <si>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</si>
  <si>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</si>
  <si>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</si>
  <si>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</si>
  <si>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</si>
  <si>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</si>
  <si>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</si>
  <si>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</si>
  <si>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</si>
  <si>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</si>
  <si>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</si>
  <si>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</si>
  <si>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</si>
  <si>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</si>
  <si>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</si>
  <si>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</si>
  <si>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</si>
  <si>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</si>
  <si>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</si>
  <si>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</si>
  <si>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</si>
  <si>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</si>
  <si>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</si>
  <si>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</si>
  <si>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</si>
  <si>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</si>
  <si>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</si>
  <si>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</si>
  <si>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</si>
  <si>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</si>
  <si>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</si>
  <si>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</si>
  <si>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</si>
  <si>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</si>
  <si>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</si>
  <si>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</si>
  <si>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</si>
  <si>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</si>
  <si>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</si>
  <si>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</si>
  <si>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</si>
  <si>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</si>
  <si>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</si>
  <si>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</si>
  <si>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</si>
  <si>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</si>
  <si>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</si>
  <si>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</si>
  <si>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</si>
  <si>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</si>
  <si>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</si>
  <si>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</si>
  <si>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</si>
  <si>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</si>
  <si>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</si>
  <si>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</si>
  <si>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</si>
  <si>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</si>
  <si>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</si>
  <si>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</si>
  <si>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</si>
  <si>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</si>
  <si>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</si>
  <si>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</si>
  <si>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</si>
  <si>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</si>
  <si>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</si>
  <si>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</si>
  <si>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</si>
  <si>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</si>
  <si>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</si>
  <si>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</si>
  <si>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</si>
  <si>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</si>
  <si>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</si>
  <si>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</si>
  <si>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</si>
  <si>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</si>
  <si>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</si>
  <si>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</si>
  <si>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</si>
  <si>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</si>
  <si>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</si>
  <si>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</si>
  <si>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</si>
  <si>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</si>
  <si>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</si>
  <si>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</si>
  <si>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</si>
  <si>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</si>
  <si>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</si>
  <si>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</si>
  <si>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</si>
  <si>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</si>
  <si>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</si>
  <si>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</si>
  <si>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</si>
  <si>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</si>
  <si>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</si>
  <si>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</si>
  <si>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</si>
  <si>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</si>
  <si>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</si>
  <si>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</si>
  <si>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</si>
  <si>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</si>
  <si>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</si>
  <si>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</si>
  <si>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</si>
  <si>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</si>
  <si>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</si>
  <si>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</si>
  <si>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</si>
  <si>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</si>
  <si>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</si>
  <si>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</si>
  <si>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</si>
  <si>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</si>
  <si>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</si>
  <si>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</si>
  <si>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</si>
  <si>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</si>
  <si>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</si>
  <si>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</si>
  <si>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</si>
  <si>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</si>
  <si>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</si>
  <si>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</si>
  <si>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</si>
  <si>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</si>
  <si>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</si>
  <si>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</si>
  <si>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</si>
  <si>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</si>
  <si>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</si>
  <si>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</si>
  <si>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</si>
  <si>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</si>
  <si>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</si>
  <si>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</si>
  <si>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</si>
  <si>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</si>
  <si>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</si>
  <si>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</si>
  <si>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</si>
  <si>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</si>
  <si>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</si>
  <si>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</si>
  <si>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</si>
  <si>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</si>
  <si>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</si>
  <si>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</si>
  <si>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</si>
  <si>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</si>
  <si>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</si>
  <si>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</si>
  <si>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</si>
  <si>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</si>
  <si>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</si>
  <si>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</si>
  <si>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</si>
  <si>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</si>
  <si>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</si>
  <si>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</si>
  <si>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</si>
  <si>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</si>
  <si>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</si>
  <si>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</si>
  <si>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</si>
  <si>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</si>
  <si>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</si>
  <si>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</si>
  <si>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</si>
  <si>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</si>
  <si>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</si>
  <si>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</si>
  <si>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</si>
  <si>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</si>
  <si>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</si>
  <si>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</si>
  <si>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</si>
  <si>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</si>
  <si>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</si>
  <si>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</si>
  <si>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</si>
  <si>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</si>
  <si>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</si>
  <si>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</si>
  <si>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</si>
  <si>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</si>
  <si>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</si>
  <si>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</si>
  <si>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</si>
  <si>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</si>
  <si>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</si>
  <si>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</si>
  <si>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</si>
  <si>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</si>
  <si>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</si>
  <si>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</si>
  <si>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</si>
  <si>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</si>
  <si>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</si>
  <si>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</si>
  <si>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</si>
  <si>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</si>
  <si>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</si>
  <si>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</si>
  <si>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</si>
  <si>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</si>
  <si>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</si>
  <si>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</si>
  <si>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</si>
  <si>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</si>
  <si>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</si>
  <si>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</si>
  <si>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</si>
  <si>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</si>
  <si>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</si>
  <si>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</si>
  <si>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</si>
  <si>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</si>
  <si>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</si>
  <si>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</si>
  <si>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</si>
  <si>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</si>
  <si>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</si>
  <si>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</si>
  <si>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</si>
  <si>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</si>
  <si>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</si>
  <si>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</si>
  <si>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</si>
  <si>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</si>
  <si>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</si>
  <si>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</si>
  <si>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</si>
  <si>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</si>
  <si>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</si>
  <si>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</si>
  <si>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</si>
  <si>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</si>
  <si>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</si>
  <si>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</si>
  <si>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</si>
  <si>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</si>
  <si>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</si>
  <si>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</si>
  <si>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</si>
  <si>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</si>
  <si>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</si>
  <si>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</si>
  <si>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</si>
  <si>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</si>
  <si>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</si>
  <si>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</si>
  <si>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</si>
  <si>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</si>
  <si>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</si>
  <si>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</si>
  <si>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</si>
  <si>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</si>
  <si>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</si>
  <si>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</si>
  <si>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</si>
  <si>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</si>
  <si>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</si>
  <si>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</si>
  <si>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</si>
  <si>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</si>
  <si>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</si>
  <si>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</si>
  <si>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</si>
  <si>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</si>
  <si>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</si>
  <si>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</si>
  <si>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</si>
  <si>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</si>
  <si>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</si>
  <si>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</si>
  <si>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</si>
  <si>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</si>
  <si>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</si>
  <si>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</si>
  <si>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</si>
  <si>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</si>
  <si>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</si>
  <si>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</si>
  <si>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</si>
  <si>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</si>
  <si>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</si>
  <si>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</si>
  <si>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</si>
  <si>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</si>
  <si>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</si>
  <si>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</si>
  <si>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</si>
  <si>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</si>
  <si>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</si>
  <si>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</si>
  <si>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</si>
  <si>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</si>
  <si>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</si>
  <si>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</si>
  <si>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</si>
  <si>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</si>
  <si>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</si>
  <si>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</si>
  <si>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</si>
  <si>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</si>
  <si>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</si>
  <si>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</si>
  <si>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</si>
  <si>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</si>
  <si>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</si>
  <si>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</si>
  <si>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</si>
  <si>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</si>
  <si>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</si>
  <si>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</si>
  <si>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</si>
  <si>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</si>
  <si>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</si>
  <si>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</si>
  <si>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</si>
  <si>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</si>
  <si>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</si>
  <si>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</si>
  <si>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</si>
  <si>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</si>
  <si>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</si>
  <si>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</si>
  <si>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</si>
  <si>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</si>
  <si>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</si>
  <si>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</si>
  <si>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</si>
  <si>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</si>
  <si>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</si>
  <si>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</si>
  <si>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</si>
  <si>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</si>
  <si>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</si>
  <si>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</si>
  <si>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</si>
  <si>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</si>
  <si>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</si>
  <si>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</si>
  <si>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</si>
  <si>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</si>
  <si>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</si>
  <si>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</si>
  <si>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</si>
  <si>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</si>
  <si>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</si>
  <si>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</si>
  <si>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</si>
  <si>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</si>
  <si>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</si>
  <si>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</si>
  <si>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</si>
  <si>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</si>
  <si>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</si>
  <si>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</si>
  <si>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</si>
  <si>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</si>
  <si>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</si>
  <si>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</si>
  <si>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</si>
  <si>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</si>
  <si>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</si>
  <si>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</si>
  <si>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</si>
  <si>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</si>
  <si>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</si>
  <si>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</si>
  <si>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</si>
  <si>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</si>
  <si>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</si>
  <si>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</si>
  <si>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</si>
  <si>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</si>
  <si>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</si>
  <si>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</si>
  <si>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</si>
  <si>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</si>
  <si>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</si>
  <si>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</si>
  <si>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</si>
  <si>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</si>
  <si>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</si>
  <si>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</si>
  <si>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</si>
  <si>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</si>
  <si>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</si>
  <si>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</si>
  <si>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</si>
  <si>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</si>
  <si>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</si>
  <si>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</si>
  <si>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</si>
  <si>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</si>
  <si>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</si>
  <si>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</si>
  <si>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</si>
  <si>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</si>
  <si>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</si>
  <si>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</si>
  <si>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</si>
  <si>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</si>
  <si>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</si>
  <si>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</si>
  <si>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</si>
  <si>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</si>
  <si>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</si>
  <si>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</si>
  <si>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</si>
  <si>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</si>
  <si>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</si>
  <si>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</si>
  <si>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</si>
  <si>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</si>
  <si>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</si>
  <si>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</si>
  <si>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</si>
  <si>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</si>
  <si>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</si>
  <si>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</si>
  <si>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</si>
  <si>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</si>
  <si>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</si>
  <si>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</si>
  <si>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</si>
  <si>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</si>
  <si>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</si>
  <si>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</si>
  <si>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</si>
  <si>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</si>
  <si>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</si>
  <si>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</si>
  <si>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</si>
  <si>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</si>
  <si>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</si>
  <si>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</si>
  <si>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</si>
  <si>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</si>
  <si>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</si>
  <si>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</si>
  <si>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</si>
  <si>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</si>
  <si>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</si>
  <si>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</si>
  <si>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</si>
  <si>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</si>
  <si>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</si>
  <si>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</si>
  <si>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</si>
  <si>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</si>
  <si>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</si>
  <si>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</si>
  <si>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</si>
  <si>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</si>
  <si>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</si>
  <si>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</si>
  <si>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</si>
  <si>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</si>
  <si>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</si>
  <si>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</si>
  <si>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</si>
  <si>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</si>
  <si>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</si>
  <si>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</si>
  <si>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</si>
  <si>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</si>
  <si>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</si>
  <si>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</si>
  <si>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</si>
  <si>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</si>
  <si>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</si>
  <si>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</si>
  <si>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</si>
  <si>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</si>
  <si>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</si>
  <si>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</si>
  <si>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</si>
  <si>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</si>
  <si>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</si>
  <si>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</si>
  <si>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</si>
  <si>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</si>
  <si>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</si>
  <si>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</si>
  <si>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</si>
  <si>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</si>
  <si>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</si>
  <si>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</si>
  <si>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</si>
  <si>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</si>
  <si>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</si>
  <si>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</si>
  <si>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</si>
  <si>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</si>
  <si>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</si>
  <si>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</si>
  <si>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</si>
  <si>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</si>
  <si>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</si>
  <si>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</si>
  <si>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</si>
  <si>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</si>
  <si>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</si>
  <si>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</si>
  <si>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</si>
  <si>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</si>
  <si>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</si>
  <si>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</si>
  <si>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</si>
  <si>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</si>
  <si>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</si>
  <si>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</si>
  <si>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</si>
  <si>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</si>
  <si>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</si>
  <si>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</si>
  <si>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</si>
  <si>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</si>
  <si>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</si>
  <si>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</si>
  <si>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</si>
  <si>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</si>
  <si>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</si>
  <si>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</si>
  <si>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</si>
  <si>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</si>
  <si>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</si>
  <si>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</si>
  <si>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</si>
  <si>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</si>
  <si>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</si>
  <si>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</si>
  <si>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</si>
  <si>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</si>
  <si>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</si>
  <si>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</si>
  <si>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</si>
  <si>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</si>
  <si>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</si>
  <si>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</si>
  <si>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</si>
  <si>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</si>
  <si>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</si>
  <si>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</si>
  <si>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</si>
  <si>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</si>
  <si>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</si>
  <si>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</si>
  <si>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</si>
  <si>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</si>
  <si>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</si>
  <si>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</si>
  <si>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</si>
  <si>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</si>
  <si>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</si>
  <si>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</si>
  <si>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</si>
  <si>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</si>
  <si>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</si>
  <si>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</si>
  <si>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</si>
  <si>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</si>
  <si>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</si>
  <si>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</si>
  <si>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</si>
  <si>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</si>
  <si>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</si>
  <si>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</si>
  <si>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</si>
  <si>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</si>
  <si>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</si>
  <si>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</si>
  <si>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</si>
  <si>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</si>
  <si>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</si>
  <si>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</si>
  <si>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</si>
  <si>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</si>
  <si>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</si>
  <si>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</si>
  <si>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</si>
  <si>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</si>
  <si>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</si>
  <si>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</si>
  <si>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</si>
  <si>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</si>
  <si>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</si>
  <si>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</si>
  <si>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</si>
  <si>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</si>
  <si>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</si>
  <si>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</si>
  <si>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</si>
  <si>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</si>
  <si>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</si>
  <si>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</si>
  <si>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</si>
  <si>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</si>
  <si>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</si>
  <si>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</si>
  <si>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</si>
  <si>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</si>
  <si>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</si>
  <si>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</si>
  <si>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</si>
  <si>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</si>
  <si>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</si>
  <si>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</si>
  <si>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</si>
  <si>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</si>
  <si>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</si>
  <si>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</si>
  <si>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</si>
  <si>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</si>
  <si>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</si>
  <si>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</si>
  <si>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</si>
  <si>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</si>
  <si>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</si>
  <si>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</si>
  <si>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</si>
  <si>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</si>
  <si>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</si>
  <si>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</si>
  <si>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</si>
  <si>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</si>
  <si>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</si>
  <si>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</si>
  <si>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</si>
  <si>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</si>
  <si>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</si>
  <si>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</si>
  <si>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</si>
  <si>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</si>
  <si>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</si>
  <si>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</si>
  <si>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</si>
  <si>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</si>
  <si>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</si>
  <si>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</si>
  <si>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</si>
  <si>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</si>
  <si>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</si>
  <si>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</si>
  <si>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</si>
  <si>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</si>
  <si>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</si>
  <si>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</si>
  <si>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</si>
  <si>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</si>
  <si>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</si>
  <si>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</si>
  <si>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</si>
  <si>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</si>
  <si>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</si>
  <si>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</si>
  <si>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</si>
  <si>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</si>
  <si>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</si>
  <si>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</si>
  <si>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</si>
  <si>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</si>
  <si>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</si>
  <si>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</si>
  <si>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</si>
  <si>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</si>
  <si>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</si>
  <si>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</si>
  <si>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</si>
  <si>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</si>
  <si>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</si>
  <si>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</si>
  <si>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</si>
  <si>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</si>
  <si>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</si>
  <si>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</si>
  <si>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</si>
  <si>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</si>
  <si>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</si>
  <si>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</si>
  <si>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</si>
  <si>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</si>
  <si>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</si>
  <si>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</si>
  <si>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</si>
  <si>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</si>
  <si>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</si>
  <si>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</si>
  <si>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</si>
  <si>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</si>
  <si>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</si>
  <si>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</si>
  <si>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</si>
  <si>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</si>
  <si>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</si>
  <si>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</si>
  <si>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</si>
  <si>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</si>
  <si>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</si>
  <si>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</si>
  <si>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</si>
  <si>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</si>
  <si>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</si>
  <si>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</si>
  <si>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</si>
  <si>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</si>
  <si>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</si>
  <si>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</si>
  <si>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</si>
  <si>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</si>
  <si>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</si>
  <si>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</si>
  <si>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</si>
  <si>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</si>
  <si>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</si>
  <si>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</si>
  <si>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</si>
  <si>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</si>
  <si>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</si>
  <si>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</si>
  <si>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</si>
  <si>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</si>
  <si>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</si>
  <si>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</si>
  <si>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</si>
  <si>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</si>
  <si>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</si>
  <si>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</si>
  <si>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</si>
  <si>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</si>
  <si>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</si>
  <si>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</si>
  <si>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</si>
  <si>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</si>
  <si>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</si>
  <si>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</si>
  <si>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</si>
  <si>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</si>
  <si>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</si>
  <si>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</si>
  <si>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</si>
  <si>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</si>
  <si>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</si>
  <si>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</si>
  <si>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</si>
  <si>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</si>
  <si>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</si>
  <si>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</si>
  <si>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</si>
  <si>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</si>
  <si>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</si>
  <si>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</si>
  <si>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</si>
  <si>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</si>
  <si>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</si>
  <si>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</si>
  <si>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</si>
  <si>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</si>
  <si>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</si>
  <si>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</si>
  <si>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</si>
  <si>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</si>
  <si>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</si>
  <si>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</si>
  <si>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</si>
  <si>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</si>
  <si>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</si>
  <si>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</si>
  <si>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</si>
  <si>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</si>
  <si>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</si>
  <si>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</si>
  <si>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</si>
  <si>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</si>
  <si>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</si>
  <si>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</si>
  <si>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</si>
  <si>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</si>
  <si>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</si>
  <si>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</si>
  <si>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</si>
  <si>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</si>
  <si>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</si>
  <si>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</si>
  <si>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</si>
  <si>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</si>
  <si>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</si>
  <si>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</si>
  <si>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</si>
  <si>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</si>
  <si>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</si>
  <si>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</si>
  <si>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</si>
  <si>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</si>
  <si>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</si>
  <si>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</si>
  <si>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</si>
  <si>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</si>
  <si>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</si>
  <si>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</si>
  <si>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</si>
  <si>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</si>
  <si>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</si>
  <si>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</si>
  <si>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</si>
  <si>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</si>
  <si>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</si>
  <si>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</si>
  <si>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</si>
  <si>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</si>
  <si>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</si>
  <si>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</si>
  <si>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</si>
  <si>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</si>
  <si>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</si>
  <si>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</si>
  <si>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</si>
  <si>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</si>
  <si>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</si>
  <si>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</si>
  <si>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</si>
  <si>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</si>
  <si>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</si>
  <si>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</si>
  <si>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</si>
  <si>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</si>
  <si>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</si>
  <si>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</si>
  <si>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</si>
  <si>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</si>
  <si>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</si>
  <si>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</si>
  <si>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</si>
  <si>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</si>
  <si>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</si>
  <si>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</si>
  <si>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</si>
  <si>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</si>
  <si>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</si>
  <si>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</si>
  <si>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</si>
  <si>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</si>
  <si>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</si>
  <si>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</si>
  <si>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</si>
  <si>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</si>
  <si>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</si>
  <si>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</si>
  <si>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</si>
  <si>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</si>
  <si>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</si>
  <si>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</si>
  <si>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</si>
  <si>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</si>
  <si>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</si>
  <si>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</si>
  <si>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</si>
  <si>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</si>
  <si>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</si>
  <si>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</si>
  <si>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</si>
  <si>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</si>
  <si>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</si>
  <si>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</si>
  <si>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</si>
  <si>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</si>
  <si>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</si>
  <si>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</si>
  <si>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</si>
  <si>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</si>
  <si>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</si>
  <si>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</si>
  <si>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</si>
  <si>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</si>
  <si>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</si>
  <si>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</si>
  <si>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</si>
  <si>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</si>
  <si>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</si>
  <si>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</si>
  <si>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</si>
  <si>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</si>
  <si>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</si>
  <si>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</si>
  <si>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</si>
  <si>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</si>
  <si>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</si>
  <si>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</si>
  <si>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</si>
  <si>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</si>
  <si>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</si>
  <si>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</si>
  <si>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</si>
  <si>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</si>
  <si>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</si>
  <si>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</si>
  <si>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</si>
  <si>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</si>
  <si>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</si>
  <si>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</si>
  <si>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</si>
  <si>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</si>
  <si>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</si>
  <si>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</si>
  <si>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</si>
  <si>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</si>
  <si>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</si>
  <si>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</si>
  <si>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</si>
  <si>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</si>
  <si>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</si>
  <si>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</si>
  <si>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</si>
  <si>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</si>
  <si>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</si>
  <si>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</si>
  <si>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</si>
  <si>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</si>
  <si>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</si>
  <si>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</si>
  <si>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</si>
  <si>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</si>
  <si>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</si>
  <si>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</si>
  <si>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</si>
  <si>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</si>
  <si>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</si>
  <si>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</si>
  <si>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</si>
  <si>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</si>
  <si>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</si>
  <si>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</si>
  <si>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</si>
  <si>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</si>
  <si>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</si>
  <si>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</si>
  <si>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</si>
  <si>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</si>
  <si>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</si>
  <si>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</si>
  <si>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</si>
  <si>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</si>
  <si>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</si>
  <si>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</si>
  <si>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</si>
  <si>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</si>
  <si>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</si>
  <si>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</si>
  <si>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</si>
  <si>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</si>
  <si>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</si>
  <si>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</si>
  <si>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</si>
  <si>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</si>
  <si>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</si>
  <si>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</si>
  <si>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</si>
  <si>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</si>
  <si>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</si>
  <si>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</si>
  <si>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</si>
  <si>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</si>
  <si>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</si>
  <si>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</si>
  <si>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</si>
  <si>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</si>
  <si>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</si>
  <si>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</si>
  <si>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</si>
  <si>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</si>
  <si>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</si>
  <si>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</si>
  <si>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</si>
  <si>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</si>
  <si>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</si>
  <si>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</si>
  <si>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</si>
  <si>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</si>
  <si>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</si>
  <si>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</si>
  <si>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</si>
  <si>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</si>
  <si>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</si>
  <si>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</si>
  <si>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</si>
  <si>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</si>
  <si>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</si>
  <si>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</si>
  <si>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</si>
  <si>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</si>
  <si>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</si>
  <si>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</si>
  <si>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</si>
  <si>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</si>
  <si>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</si>
  <si>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</si>
  <si>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</si>
  <si>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</si>
  <si>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</si>
  <si>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</si>
  <si>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</si>
  <si>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</si>
  <si>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</si>
  <si>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</si>
  <si>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</si>
  <si>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</si>
  <si>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</si>
  <si>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</si>
  <si>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</si>
  <si>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</si>
  <si>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</si>
  <si>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</si>
  <si>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</si>
  <si>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</si>
  <si>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</si>
  <si>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</si>
  <si>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</si>
  <si>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</si>
  <si>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</si>
  <si>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</si>
  <si>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</si>
  <si>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</si>
  <si>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</si>
  <si>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</si>
  <si>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</si>
  <si>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</si>
  <si>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</si>
  <si>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</si>
  <si>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</si>
  <si>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</si>
  <si>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</si>
  <si>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</si>
  <si>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</si>
  <si>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</si>
  <si>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</si>
  <si>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</si>
  <si>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</si>
  <si>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</si>
  <si>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</si>
  <si>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</si>
  <si>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</si>
  <si>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</si>
  <si>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</si>
  <si>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</si>
  <si>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</si>
  <si>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</si>
  <si>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</si>
  <si>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</si>
  <si>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</si>
  <si>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</si>
  <si>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</si>
  <si>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</si>
  <si>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</si>
  <si>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</si>
  <si>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</si>
  <si>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</si>
  <si>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</si>
  <si>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</si>
  <si>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</si>
  <si>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</si>
  <si>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</si>
  <si>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</si>
  <si>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</si>
  <si>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</si>
  <si>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</si>
  <si>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</si>
  <si>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</si>
  <si>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</si>
  <si>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</si>
  <si>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</si>
  <si>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</si>
  <si>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</si>
  <si>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</si>
  <si>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</si>
  <si>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</si>
  <si>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</si>
  <si>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</si>
  <si>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</si>
  <si>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</si>
  <si>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</si>
  <si>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</si>
  <si>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</si>
  <si>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</si>
  <si>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</si>
  <si>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</si>
  <si>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</si>
  <si>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</si>
  <si>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</si>
  <si>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</si>
  <si>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</si>
  <si>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</si>
  <si>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</si>
  <si>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</si>
  <si>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</si>
  <si>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</si>
  <si>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</si>
  <si>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</si>
  <si>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</si>
  <si>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</si>
  <si>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</si>
  <si>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</si>
  <si>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</si>
  <si>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</si>
  <si>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</si>
  <si>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</si>
  <si>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</si>
  <si>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</si>
  <si>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</si>
  <si>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</si>
  <si>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</si>
  <si>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</si>
  <si>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</si>
  <si>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</si>
  <si>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</si>
  <si>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</si>
  <si>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</si>
  <si>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</si>
  <si>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</si>
  <si>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</si>
  <si>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</si>
  <si>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</si>
  <si>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</si>
  <si>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</si>
  <si>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</si>
  <si>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</si>
  <si>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</si>
  <si>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</si>
  <si>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</si>
  <si>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</si>
  <si>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</si>
  <si>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</si>
  <si>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</si>
  <si>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</si>
  <si>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</si>
  <si>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</si>
  <si>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</si>
  <si>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</si>
  <si>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</si>
  <si>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</si>
  <si>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</si>
  <si>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</si>
  <si>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</si>
  <si>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</si>
  <si>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</si>
  <si>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</si>
  <si>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</si>
  <si>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</si>
  <si>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</si>
  <si>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</si>
  <si>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</si>
  <si>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</si>
  <si>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</si>
  <si>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</si>
  <si>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</si>
  <si>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</si>
  <si>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</si>
  <si>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</si>
  <si>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</si>
  <si>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</si>
  <si>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</si>
  <si>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</si>
  <si>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</si>
  <si>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</si>
  <si>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</si>
  <si>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</si>
  <si>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</si>
  <si>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</si>
  <si>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</si>
  <si>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</si>
  <si>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</si>
  <si>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</si>
  <si>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</si>
  <si>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</si>
  <si>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</si>
  <si>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</si>
  <si>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</si>
  <si>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</si>
  <si>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</si>
  <si>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</si>
  <si>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</si>
  <si>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</si>
  <si>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</si>
  <si>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</si>
  <si>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</si>
  <si>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</si>
  <si>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</si>
  <si>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</si>
  <si>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</si>
  <si>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</si>
  <si>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</si>
  <si>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</si>
  <si>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</si>
  <si>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</si>
  <si>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</si>
  <si>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</si>
  <si>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</si>
  <si>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</si>
  <si>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</si>
  <si>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</si>
  <si>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</si>
  <si>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</si>
  <si>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</si>
  <si>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</si>
  <si>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</si>
  <si>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</si>
  <si>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</si>
  <si>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</si>
  <si>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</si>
  <si>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</si>
  <si>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</si>
  <si>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</si>
  <si>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</si>
  <si>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</si>
  <si>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</si>
  <si>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</si>
  <si>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</si>
  <si>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</si>
  <si>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</si>
  <si>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</si>
  <si>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</si>
  <si>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</si>
  <si>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</si>
  <si>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</si>
  <si>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</si>
  <si>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</si>
  <si>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</si>
  <si>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</si>
  <si>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</si>
  <si>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</si>
  <si>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</si>
  <si>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</si>
  <si>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</si>
  <si>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</si>
  <si>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</si>
  <si>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</si>
  <si>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</si>
  <si>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</si>
  <si>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</si>
  <si>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</si>
  <si>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</si>
  <si>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</si>
  <si>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</si>
  <si>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</si>
  <si>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</si>
  <si>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</si>
  <si>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</si>
  <si>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</si>
  <si>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</si>
  <si>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</si>
  <si>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</si>
  <si>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</si>
  <si>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</si>
  <si>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</si>
  <si>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</si>
  <si>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</si>
  <si>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</si>
  <si>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</si>
  <si>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</si>
  <si>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</si>
  <si>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</si>
  <si>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</si>
  <si>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</si>
  <si>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</si>
  <si>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</si>
  <si>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</si>
  <si>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</si>
  <si>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</si>
  <si>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</si>
  <si>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</si>
  <si>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</si>
  <si>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</si>
  <si>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</si>
  <si>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</si>
  <si>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</si>
  <si>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</si>
  <si>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</si>
  <si>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</si>
  <si>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</si>
  <si>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</si>
  <si>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</si>
  <si>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</si>
  <si>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</si>
  <si>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</si>
  <si>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</si>
  <si>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</si>
  <si>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</si>
  <si>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</si>
  <si>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</si>
  <si>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</si>
  <si>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</si>
  <si>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</si>
  <si>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</si>
  <si>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</si>
  <si>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</si>
  <si>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</si>
  <si>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</si>
  <si>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</si>
  <si>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</si>
  <si>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</si>
  <si>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</si>
  <si>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</si>
  <si>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</si>
  <si>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</si>
  <si>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</si>
  <si>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</si>
  <si>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</si>
  <si>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</si>
  <si>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</si>
  <si>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</si>
  <si>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</si>
  <si>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</si>
  <si>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</si>
  <si>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</si>
  <si>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</si>
  <si>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</si>
  <si>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</si>
  <si>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</si>
  <si>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</si>
  <si>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</si>
  <si>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</si>
  <si>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</si>
  <si>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</si>
  <si>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</si>
  <si>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</si>
  <si>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</si>
  <si>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</si>
  <si>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</si>
  <si>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</si>
  <si>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</si>
  <si>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</si>
  <si>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</si>
  <si>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</si>
  <si>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</si>
  <si>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</si>
  <si>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</si>
  <si>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</si>
  <si>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</si>
  <si>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</si>
  <si>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</si>
  <si>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</si>
  <si>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</si>
  <si>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</si>
  <si>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</si>
  <si>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</si>
  <si>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</si>
  <si>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</si>
  <si>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</si>
  <si>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</si>
  <si>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</si>
  <si>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</si>
  <si>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</si>
  <si>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</si>
  <si>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</si>
  <si>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</si>
  <si>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</si>
  <si>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</si>
  <si>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</si>
  <si>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</si>
  <si>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</si>
  <si>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</si>
  <si>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</si>
  <si>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</si>
  <si>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</si>
  <si>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</si>
  <si>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</si>
  <si>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</si>
  <si>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</si>
  <si>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</si>
  <si>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</si>
  <si>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</si>
  <si>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</si>
  <si>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</si>
  <si>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</si>
  <si>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</si>
  <si>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</si>
  <si>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</si>
  <si>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</si>
  <si>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</si>
  <si>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</si>
  <si>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</si>
  <si>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</si>
  <si>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</si>
  <si>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</si>
  <si>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</si>
  <si>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</si>
  <si>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</si>
  <si>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</si>
  <si>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</si>
  <si>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</si>
  <si>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</si>
  <si>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</si>
  <si>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</si>
  <si>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</si>
  <si>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</si>
  <si>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</si>
  <si>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</si>
  <si>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</si>
  <si>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</si>
  <si>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</si>
  <si>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</si>
  <si>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</si>
  <si>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</si>
  <si>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</si>
  <si>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</si>
  <si>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</si>
  <si>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</si>
  <si>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</si>
  <si>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</si>
  <si>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</si>
  <si>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</si>
  <si>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</si>
  <si>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</si>
  <si>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</si>
  <si>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</si>
  <si>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</si>
  <si>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</si>
  <si>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</si>
  <si>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</si>
  <si>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</si>
  <si>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</si>
  <si>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</si>
  <si>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</si>
  <si>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</si>
  <si>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</si>
  <si>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</si>
  <si>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</si>
  <si>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</si>
  <si>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</si>
  <si>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</si>
  <si>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</si>
  <si>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</si>
  <si>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</si>
  <si>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</si>
  <si>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</si>
  <si>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</si>
  <si>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</si>
  <si>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</si>
  <si>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</si>
  <si>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</si>
  <si>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</si>
  <si>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</si>
  <si>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</si>
  <si>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</si>
  <si>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</si>
  <si>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</si>
  <si>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</si>
  <si>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</si>
  <si>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</si>
  <si>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</si>
  <si>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</si>
  <si>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</si>
  <si>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</si>
  <si>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</si>
  <si>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</si>
  <si>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</si>
  <si>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</si>
  <si>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</si>
  <si>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</si>
  <si>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</si>
  <si>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</si>
  <si>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</si>
  <si>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</si>
  <si>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</si>
  <si>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</si>
  <si>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</si>
  <si>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</si>
  <si>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</si>
  <si>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</si>
  <si>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</si>
  <si>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</si>
  <si>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</si>
  <si>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</si>
  <si>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</si>
  <si>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</si>
  <si>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</si>
  <si>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</si>
  <si>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</si>
  <si>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</si>
  <si>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</si>
  <si>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</si>
  <si>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</si>
  <si>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</si>
  <si>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</si>
  <si>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</si>
  <si>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</si>
  <si>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</si>
  <si>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</si>
  <si>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</si>
  <si>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</si>
  <si>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</si>
  <si>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</si>
  <si>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</si>
  <si>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</si>
  <si>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</si>
  <si>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</si>
  <si>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</si>
  <si>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</si>
  <si>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</si>
  <si>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</si>
  <si>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</si>
  <si>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</si>
  <si>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</si>
  <si>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</si>
  <si>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</si>
  <si>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</si>
  <si>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</si>
  <si>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</si>
  <si>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</si>
  <si>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</si>
  <si>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</si>
  <si>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</si>
  <si>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</si>
  <si>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</si>
  <si>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</si>
  <si>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</si>
  <si>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</si>
  <si>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</si>
  <si>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</si>
  <si>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</si>
  <si>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</si>
  <si>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</si>
  <si>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</si>
  <si>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</si>
  <si>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</si>
  <si>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</si>
  <si>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</si>
  <si>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</si>
  <si>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</si>
  <si>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</si>
  <si>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</si>
  <si>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</si>
  <si>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</si>
  <si>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</si>
  <si>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</si>
  <si>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</si>
  <si>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</si>
  <si>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</si>
  <si>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</si>
  <si>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</si>
  <si>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</si>
  <si>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</si>
  <si>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</si>
  <si>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</si>
  <si>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</si>
  <si>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</si>
  <si>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</si>
  <si>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</si>
  <si>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</si>
  <si>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</si>
  <si>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</si>
  <si>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</si>
  <si>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</si>
  <si>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</si>
  <si>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</si>
  <si>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</si>
  <si>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</si>
  <si>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</si>
  <si>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</si>
  <si>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</si>
  <si>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</si>
  <si>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</si>
  <si>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</si>
  <si>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</si>
  <si>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</si>
  <si>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</si>
  <si>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</si>
  <si>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</si>
  <si>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</si>
  <si>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</si>
  <si>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</si>
  <si>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</si>
  <si>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</si>
  <si>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</si>
  <si>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</si>
  <si>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</si>
  <si>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</si>
  <si>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</si>
  <si>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</si>
  <si>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</si>
  <si>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</si>
  <si>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</si>
  <si>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</si>
  <si>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</si>
  <si>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</si>
  <si>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</si>
  <si>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</si>
  <si>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</si>
  <si>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</si>
  <si>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</si>
  <si>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</si>
  <si>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</si>
  <si>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</si>
  <si>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</si>
  <si>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</si>
  <si>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</si>
  <si>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</si>
  <si>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</si>
  <si>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</si>
  <si>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</si>
  <si>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</si>
  <si>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</si>
  <si>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</si>
  <si>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</si>
  <si>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</si>
  <si>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</si>
  <si>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</si>
  <si>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</si>
  <si>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</si>
  <si>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</si>
  <si>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</si>
  <si>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</si>
  <si>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</si>
  <si>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</si>
  <si>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</si>
  <si>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</si>
  <si>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</si>
  <si>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</si>
  <si>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</si>
  <si>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</si>
  <si>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</si>
  <si>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</si>
  <si>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</si>
  <si>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</si>
  <si>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</si>
  <si>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</si>
  <si>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</si>
  <si>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</si>
  <si>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</si>
  <si>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</si>
  <si>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</si>
  <si>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</si>
  <si>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</si>
  <si>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</si>
  <si>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</si>
  <si>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</si>
  <si>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</si>
  <si>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</si>
  <si>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</si>
  <si>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</si>
  <si>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</si>
  <si>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</si>
  <si>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</si>
  <si>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</si>
  <si>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</si>
  <si>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</si>
  <si>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</si>
  <si>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</si>
  <si>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</si>
  <si>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</si>
  <si>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</si>
  <si>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</si>
  <si>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</si>
  <si>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</si>
  <si>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</si>
  <si>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</si>
  <si>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</si>
  <si>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</si>
  <si>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</si>
  <si>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</si>
  <si>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</si>
  <si>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</si>
  <si>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</si>
  <si>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</si>
  <si>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</si>
  <si>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</si>
  <si>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</si>
  <si>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</si>
  <si>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</si>
  <si>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</si>
  <si>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</si>
  <si>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</si>
  <si>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</si>
  <si>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</si>
  <si>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</si>
  <si>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</si>
  <si>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</si>
  <si>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</si>
  <si>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</si>
  <si>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</si>
  <si>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</si>
  <si>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</si>
  <si>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</si>
  <si>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</si>
  <si>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</si>
  <si>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</si>
  <si>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</si>
  <si>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</si>
  <si>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</si>
  <si>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</si>
  <si>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</si>
  <si>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</si>
  <si>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</si>
  <si>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</si>
  <si>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</si>
  <si>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</si>
  <si>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</si>
  <si>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</si>
  <si>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</si>
  <si>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</si>
  <si>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</si>
  <si>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</si>
  <si>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</si>
  <si>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</si>
  <si>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</si>
  <si>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</si>
  <si>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</si>
  <si>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</si>
  <si>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</si>
  <si>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</si>
  <si>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</si>
  <si>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</si>
  <si>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</si>
  <si>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</si>
  <si>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</si>
  <si>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</si>
  <si>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</si>
  <si>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</si>
  <si>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</si>
  <si>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</si>
  <si>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</si>
  <si>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</si>
  <si>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</si>
  <si>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</si>
  <si>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</si>
  <si>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</si>
  <si>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</si>
  <si>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</si>
  <si>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</si>
  <si>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</si>
  <si>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</si>
  <si>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</si>
  <si>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</si>
  <si>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</si>
  <si>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</si>
  <si>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</si>
  <si>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</si>
  <si>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</si>
  <si>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</si>
  <si>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</si>
  <si>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</si>
  <si>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</si>
  <si>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</si>
  <si>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</si>
  <si>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</si>
  <si>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</si>
  <si>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</si>
  <si>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</si>
  <si>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</si>
  <si>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</si>
  <si>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</si>
  <si>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</si>
  <si>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</si>
  <si>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</si>
  <si>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</si>
  <si>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</si>
  <si>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</si>
  <si>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</si>
  <si>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</si>
  <si>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</si>
  <si>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</si>
  <si>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</si>
  <si>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</si>
  <si>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</si>
  <si>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</si>
  <si>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</si>
  <si>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</si>
  <si>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</si>
  <si>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</si>
  <si>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</si>
  <si>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</si>
  <si>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</si>
  <si>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</si>
  <si>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</si>
  <si>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</si>
  <si>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</si>
  <si>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</si>
  <si>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</si>
  <si>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</si>
  <si>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</si>
  <si>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</si>
  <si>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</si>
  <si>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</si>
  <si>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</si>
  <si>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</si>
  <si>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</si>
  <si>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</si>
  <si>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</si>
  <si>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</si>
  <si>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</si>
  <si>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</si>
  <si>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</si>
  <si>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</si>
  <si>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</si>
  <si>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</si>
  <si>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</si>
  <si>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</si>
  <si>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</si>
  <si>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</si>
  <si>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</si>
  <si>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</si>
  <si>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</si>
  <si>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</si>
  <si>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</si>
  <si>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</si>
  <si>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</si>
  <si>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</si>
  <si>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</si>
  <si>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</si>
  <si>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</si>
  <si>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</si>
  <si>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</si>
  <si>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</si>
  <si>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</si>
  <si>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</si>
  <si>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</si>
  <si>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</si>
  <si>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</si>
  <si>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</si>
  <si>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</si>
  <si>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</si>
  <si>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</si>
  <si>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</si>
  <si>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</si>
  <si>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</si>
  <si>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</si>
  <si>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</si>
  <si>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</si>
  <si>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</si>
  <si>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</si>
  <si>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</si>
  <si>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</si>
  <si>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</si>
  <si>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</si>
  <si>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</si>
  <si>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</si>
  <si>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</si>
  <si>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</si>
  <si>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</si>
  <si>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</si>
  <si>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</si>
  <si>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</si>
  <si>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</si>
  <si>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</si>
  <si>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</si>
  <si>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</si>
  <si>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</si>
  <si>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</si>
  <si>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</si>
  <si>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</si>
  <si>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</si>
  <si>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</si>
  <si>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</si>
  <si>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</si>
  <si>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</si>
  <si>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</si>
  <si>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</si>
  <si>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</si>
  <si>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</si>
  <si>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</si>
  <si>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</si>
  <si>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</si>
  <si>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</si>
  <si>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</si>
  <si>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</si>
  <si>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</si>
  <si>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</si>
  <si>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</si>
  <si>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</si>
  <si>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</si>
  <si>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</si>
  <si>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</si>
  <si>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</si>
  <si>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</si>
  <si>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</si>
  <si>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</si>
  <si>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</si>
  <si>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</si>
  <si>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</si>
  <si>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</si>
  <si>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</si>
  <si>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</si>
  <si>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</si>
  <si>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</si>
  <si>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</si>
  <si>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</si>
  <si>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</si>
  <si>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</si>
  <si>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</si>
  <si>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</si>
  <si>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</si>
  <si>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</si>
  <si>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</si>
  <si>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</si>
  <si>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</si>
  <si>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</si>
  <si>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</si>
  <si>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</si>
  <si>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</si>
  <si>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</si>
  <si>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</si>
  <si>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</si>
  <si>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</si>
  <si>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</si>
  <si>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</si>
  <si>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</si>
  <si>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</si>
  <si>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</si>
  <si>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</si>
  <si>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</si>
  <si>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</si>
  <si>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</si>
  <si>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</si>
  <si>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</si>
  <si>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</si>
  <si>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</si>
  <si>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</si>
  <si>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</si>
  <si>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</si>
  <si>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</si>
  <si>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</si>
  <si>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</si>
  <si>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</si>
  <si>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</si>
  <si>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</si>
  <si>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</si>
  <si>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</si>
  <si>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</si>
  <si>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</si>
  <si>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</si>
  <si>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</si>
  <si>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</si>
  <si>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</si>
  <si>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</si>
  <si>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</si>
  <si>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</si>
  <si>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</si>
  <si>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</si>
  <si>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</si>
  <si>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</si>
  <si>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</si>
  <si>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</si>
  <si>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</si>
  <si>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</si>
  <si>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</si>
  <si>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</si>
  <si>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</si>
  <si>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</si>
  <si>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</si>
  <si>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</si>
  <si>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</si>
  <si>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</si>
  <si>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</si>
  <si>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</si>
  <si>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</si>
  <si>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</si>
  <si>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</si>
  <si>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</si>
  <si>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</si>
  <si>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</si>
  <si>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</si>
  <si>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</si>
  <si>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</si>
  <si>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</si>
  <si>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</si>
  <si>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</si>
  <si>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</si>
  <si>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</si>
  <si>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</si>
  <si>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</si>
  <si>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</si>
  <si>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</si>
  <si>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</si>
  <si>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</si>
  <si>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</si>
  <si>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</si>
  <si>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</si>
  <si>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</si>
  <si>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</si>
  <si>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</si>
  <si>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</si>
  <si>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</si>
  <si>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</si>
  <si>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</si>
  <si>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</si>
  <si>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</si>
  <si>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</si>
  <si>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</si>
  <si>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</si>
  <si>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</si>
  <si>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</si>
  <si>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</si>
  <si>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</si>
  <si>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</si>
  <si>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</si>
  <si>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</si>
  <si>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</si>
  <si>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</si>
  <si>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</si>
  <si>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</si>
  <si>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</si>
  <si>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</si>
  <si>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</si>
  <si>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</si>
  <si>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</si>
  <si>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</si>
  <si>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</si>
  <si>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</si>
  <si>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</si>
  <si>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</si>
  <si>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</si>
  <si>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</si>
  <si>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</si>
  <si>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</si>
  <si>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</si>
  <si>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</si>
  <si>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</si>
  <si>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</si>
  <si>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</si>
  <si>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</si>
  <si>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</si>
  <si>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</si>
  <si>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</si>
  <si>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</si>
  <si>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</si>
  <si>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</si>
  <si>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</si>
  <si>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</si>
  <si>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</si>
  <si>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</si>
  <si>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</si>
  <si>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</si>
  <si>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</si>
  <si>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</si>
  <si>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</si>
  <si>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</si>
  <si>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</si>
  <si>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</si>
  <si>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</si>
  <si>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</si>
  <si>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</si>
  <si>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</si>
  <si>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</si>
  <si>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</si>
  <si>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</si>
  <si>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</si>
  <si>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</si>
  <si>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</si>
  <si>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</si>
  <si>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</si>
  <si>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</si>
  <si>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</si>
  <si>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</si>
  <si>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</si>
  <si>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</si>
  <si>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</si>
  <si>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</si>
  <si>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</si>
  <si>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</si>
  <si>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</si>
  <si>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</si>
  <si>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</si>
  <si>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</si>
  <si>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</si>
  <si>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</si>
  <si>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</si>
  <si>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</si>
  <si>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</si>
  <si>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</si>
  <si>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</si>
  <si>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</si>
  <si>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</si>
  <si>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</si>
  <si>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</si>
  <si>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</si>
  <si>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</si>
  <si>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</si>
  <si>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</si>
  <si>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</si>
  <si>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</si>
  <si>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</si>
  <si>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</si>
  <si>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</si>
  <si>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</si>
  <si>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</si>
  <si>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</si>
  <si>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</si>
  <si>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</si>
  <si>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</si>
  <si>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</si>
  <si>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</si>
  <si>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</si>
  <si>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</si>
  <si>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</si>
  <si>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</si>
  <si>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</si>
  <si>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</si>
  <si>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</si>
  <si>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</si>
  <si>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</si>
  <si>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</si>
  <si>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</si>
  <si>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</si>
  <si>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</si>
  <si>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</si>
  <si>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</si>
  <si>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</si>
  <si>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</si>
  <si>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</si>
  <si>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</si>
  <si>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</si>
  <si>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</si>
  <si>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</si>
  <si>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</si>
  <si>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</si>
  <si>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</si>
  <si>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</si>
  <si>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</si>
  <si>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</si>
  <si>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</si>
  <si>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</si>
  <si>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</si>
  <si>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</si>
  <si>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</si>
  <si>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</si>
  <si>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</si>
  <si>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</si>
  <si>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</si>
  <si>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</si>
  <si>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</si>
  <si>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</si>
  <si>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</si>
  <si>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</si>
  <si>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</si>
  <si>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</si>
  <si>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</si>
  <si>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</si>
  <si>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</si>
  <si>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</si>
  <si>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</si>
  <si>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</si>
  <si>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</si>
  <si>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</si>
  <si>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</si>
  <si>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</si>
  <si>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</si>
  <si>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</si>
  <si>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</si>
  <si>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</si>
  <si>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</si>
  <si>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</si>
  <si>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</si>
  <si>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</si>
  <si>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</si>
  <si>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</si>
  <si>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</si>
  <si>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</si>
  <si>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</si>
  <si>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</si>
  <si>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</si>
  <si>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</si>
  <si>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</si>
  <si>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</si>
  <si>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</si>
  <si>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</si>
  <si>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</si>
  <si>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</si>
  <si>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</si>
  <si>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</si>
  <si>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</si>
  <si>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</si>
  <si>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</si>
  <si>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</si>
  <si>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</si>
  <si>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</si>
  <si>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</si>
  <si>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</si>
  <si>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</si>
  <si>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</si>
  <si>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</si>
  <si>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</si>
  <si>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</si>
  <si>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</si>
  <si>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</si>
  <si>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</si>
  <si>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</si>
  <si>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</si>
  <si>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</si>
  <si>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</si>
  <si>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</si>
  <si>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</si>
  <si>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</si>
  <si>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</si>
  <si>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</si>
  <si>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</si>
  <si>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</si>
  <si>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</si>
  <si>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</si>
  <si>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</si>
  <si>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</si>
  <si>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</si>
  <si>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</si>
  <si>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</si>
  <si>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</si>
  <si>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</si>
  <si>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</si>
  <si>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</si>
  <si>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</si>
  <si>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</si>
  <si>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</si>
  <si>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</si>
  <si>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</si>
  <si>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</si>
  <si>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</si>
  <si>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</si>
  <si>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</si>
  <si>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</si>
  <si>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</si>
  <si>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</si>
  <si>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</si>
  <si>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</si>
  <si>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</si>
  <si>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</si>
  <si>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</si>
  <si>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</si>
  <si>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</si>
  <si>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</si>
  <si>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</si>
  <si>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</si>
  <si>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</si>
  <si>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</si>
  <si>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</si>
  <si>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</si>
  <si>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</si>
  <si>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</si>
  <si>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</si>
  <si>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</si>
  <si>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</si>
  <si>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</si>
  <si>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</si>
  <si>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</si>
  <si>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</si>
  <si>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</si>
  <si>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</si>
  <si>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</si>
  <si>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</si>
  <si>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</si>
  <si>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</si>
  <si>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</si>
  <si>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</si>
  <si>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</si>
  <si>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</si>
  <si>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</si>
  <si>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</si>
  <si>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</si>
  <si>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</si>
  <si>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</si>
  <si>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</si>
  <si>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</si>
  <si>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</si>
  <si>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</si>
  <si>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</si>
  <si>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</si>
  <si>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</si>
  <si>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</si>
  <si>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</si>
  <si>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</si>
  <si>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</si>
  <si>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</si>
  <si>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</si>
  <si>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</si>
  <si>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</si>
  <si>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</si>
  <si>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</si>
  <si>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</si>
  <si>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</si>
  <si>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</si>
  <si>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</si>
  <si>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</si>
  <si>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</si>
  <si>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</si>
  <si>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</si>
  <si>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</si>
  <si>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</si>
  <si>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</si>
  <si>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</si>
  <si>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</si>
  <si>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</si>
  <si>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</si>
  <si>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</si>
  <si>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</si>
  <si>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</si>
  <si>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</si>
  <si>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</si>
  <si>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</si>
  <si>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</si>
  <si>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</si>
  <si>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</si>
  <si>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</si>
  <si>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</si>
  <si>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</si>
  <si>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</si>
  <si>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</si>
  <si>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</si>
  <si>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</si>
  <si>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</si>
  <si>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</si>
  <si>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</si>
  <si>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</si>
  <si>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</si>
  <si>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</si>
  <si>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</si>
  <si>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</si>
  <si>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</si>
  <si>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</si>
  <si>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</si>
  <si>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</si>
  <si>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</si>
  <si>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</si>
  <si>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</si>
  <si>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</si>
  <si>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</si>
  <si>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</si>
  <si>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</si>
  <si>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</si>
  <si>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</si>
  <si>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</si>
  <si>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</si>
  <si>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</si>
  <si>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</si>
  <si>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</si>
  <si>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</si>
  <si>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</si>
  <si>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</si>
  <si>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</si>
  <si>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</si>
  <si>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</si>
  <si>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</si>
  <si>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</si>
  <si>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</si>
  <si>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</si>
  <si>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</si>
  <si>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</si>
  <si>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</si>
  <si>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</si>
  <si>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</si>
  <si>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</si>
  <si>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</si>
  <si>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</si>
  <si>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</si>
  <si>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</si>
  <si>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</si>
  <si>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</si>
  <si>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</si>
  <si>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</si>
  <si>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</si>
  <si>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</si>
  <si>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</si>
  <si>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</si>
  <si>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</si>
  <si>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</si>
  <si>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</si>
  <si>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</si>
  <si>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</si>
  <si>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</si>
  <si>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</si>
  <si>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</si>
  <si>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</si>
  <si>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</si>
  <si>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</si>
  <si>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</si>
  <si>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</si>
  <si>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</si>
  <si>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</si>
  <si>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</si>
  <si>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</si>
  <si>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</si>
  <si>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</si>
  <si>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</si>
  <si>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</si>
  <si>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</si>
  <si>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</si>
  <si>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</si>
  <si>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</si>
  <si>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</si>
  <si>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</si>
  <si>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</si>
  <si>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</si>
  <si>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</si>
  <si>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</si>
  <si>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</si>
  <si>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</si>
  <si>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</si>
  <si>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</si>
  <si>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</si>
  <si>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</si>
  <si>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</si>
  <si>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</si>
  <si>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</si>
  <si>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</si>
  <si>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</si>
  <si>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</si>
  <si>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</si>
  <si>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</si>
  <si>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</si>
  <si>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</si>
  <si>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</si>
  <si>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</si>
  <si>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</si>
  <si>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</si>
  <si>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</si>
  <si>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</si>
  <si>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</si>
  <si>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</si>
  <si>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</si>
  <si>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</si>
  <si>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</si>
  <si>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</si>
  <si>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</si>
  <si>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</si>
  <si>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</si>
  <si>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</si>
  <si>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</si>
  <si>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</si>
  <si>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</si>
  <si>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</si>
  <si>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</si>
  <si>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</si>
  <si>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</si>
  <si>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</si>
  <si>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</si>
  <si>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</si>
  <si>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</si>
  <si>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</si>
  <si>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</si>
  <si>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</si>
  <si>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</si>
  <si>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</si>
  <si>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</si>
  <si>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</si>
  <si>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</si>
  <si>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</si>
  <si>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</si>
  <si>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</si>
  <si>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</si>
  <si>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</si>
  <si>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</si>
  <si>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</si>
  <si>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</si>
  <si>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</si>
  <si>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</si>
  <si>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</si>
  <si>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</si>
  <si>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</si>
  <si>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</si>
  <si>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</si>
  <si>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</si>
  <si>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</si>
  <si>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</si>
  <si>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</si>
  <si>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</si>
  <si>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</si>
  <si>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</si>
  <si>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</si>
  <si>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</si>
  <si>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</si>
  <si>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</si>
  <si>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</si>
  <si>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</si>
  <si>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</si>
  <si>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</si>
  <si>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</si>
  <si>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</si>
  <si>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</si>
  <si>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</si>
  <si>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</si>
  <si>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</si>
  <si>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</si>
  <si>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</si>
  <si>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</si>
  <si>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</si>
  <si>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</si>
  <si>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</si>
  <si>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</si>
  <si>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</si>
  <si>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</si>
  <si>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</si>
  <si>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</si>
  <si>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</si>
  <si>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</si>
  <si>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</si>
  <si>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</si>
  <si>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</si>
  <si>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</si>
  <si>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</si>
  <si>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</si>
  <si>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</si>
  <si>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</si>
  <si>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</si>
  <si>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</si>
  <si>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</si>
  <si>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</si>
  <si>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</si>
  <si>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</si>
  <si>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</si>
  <si>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</si>
  <si>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</si>
  <si>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</si>
  <si>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</si>
  <si>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</si>
  <si>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</si>
  <si>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</si>
  <si>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</si>
  <si>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</si>
  <si>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</si>
  <si>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</si>
  <si>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</si>
  <si>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</si>
  <si>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</si>
  <si>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</si>
  <si>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</si>
  <si>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</si>
  <si>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</si>
  <si>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</si>
  <si>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</si>
  <si>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</si>
  <si>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</si>
  <si>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</si>
  <si>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</si>
  <si>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</si>
  <si>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</si>
  <si>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</si>
  <si>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</si>
  <si>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</si>
  <si>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</si>
  <si>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</si>
  <si>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</si>
  <si>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</si>
  <si>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</si>
  <si>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</si>
  <si>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</si>
  <si>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</si>
  <si>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</si>
  <si>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</si>
  <si>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</si>
  <si>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</si>
  <si>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</si>
  <si>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</si>
  <si>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</si>
  <si>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</si>
  <si>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</si>
  <si>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</si>
  <si>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</si>
  <si>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</si>
  <si>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</si>
  <si>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</si>
  <si>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</si>
  <si>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</si>
  <si>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</si>
  <si>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</si>
  <si>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</si>
  <si>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</si>
  <si>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</si>
  <si>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</si>
  <si>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</si>
  <si>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</si>
  <si>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</si>
  <si>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</si>
  <si>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</si>
  <si>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</si>
  <si>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</si>
  <si>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</si>
  <si>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</si>
  <si>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</si>
  <si>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</si>
  <si>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</si>
  <si>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</si>
  <si>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</si>
  <si>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</si>
  <si>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</si>
  <si>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</si>
  <si>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</si>
  <si>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</si>
  <si>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</si>
  <si>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</si>
  <si>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</si>
  <si>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</si>
  <si>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</si>
  <si>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</si>
  <si>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</si>
  <si>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</si>
  <si>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</si>
  <si>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</si>
  <si>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</si>
  <si>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</si>
  <si>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</si>
  <si>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</si>
  <si>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</si>
  <si>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</si>
  <si>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</si>
  <si>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</si>
  <si>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</si>
  <si>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</si>
  <si>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</si>
  <si>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</si>
  <si>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</si>
  <si>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</si>
  <si>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</si>
  <si>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</si>
  <si>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</si>
  <si>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</si>
  <si>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</si>
  <si>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</si>
  <si>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</si>
  <si>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</si>
  <si>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</si>
  <si>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</si>
  <si>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</si>
  <si>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</si>
  <si>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</si>
  <si>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</si>
  <si>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</si>
  <si>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</si>
  <si>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</si>
  <si>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</si>
  <si>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</si>
  <si>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</si>
  <si>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</si>
  <si>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</si>
  <si>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</si>
  <si>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</si>
  <si>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</si>
  <si>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</si>
  <si>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</si>
  <si>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</si>
  <si>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</si>
  <si>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</si>
  <si>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</si>
  <si>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</si>
  <si>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</si>
  <si>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</si>
  <si>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</si>
  <si>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</si>
  <si>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</si>
  <si>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</si>
  <si>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</si>
  <si>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</si>
  <si>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</si>
  <si>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</si>
  <si>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</si>
  <si>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</si>
  <si>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</si>
  <si>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</si>
  <si>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</si>
  <si>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</si>
  <si>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</si>
  <si>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</si>
  <si>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</si>
  <si>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</si>
  <si>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</si>
  <si>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</si>
  <si>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</si>
  <si>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</si>
  <si>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</si>
  <si>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</si>
  <si>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</si>
  <si>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</si>
  <si>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</si>
  <si>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</si>
  <si>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</si>
  <si>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</si>
  <si>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</si>
  <si>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</si>
  <si>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</si>
  <si>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</si>
  <si>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</si>
  <si>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</si>
  <si>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</si>
  <si>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</si>
  <si>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</si>
  <si>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</si>
  <si>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</si>
  <si>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</si>
  <si>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</si>
  <si>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</si>
  <si>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</si>
  <si>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</si>
  <si>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</si>
  <si>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</si>
  <si>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</si>
  <si>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</si>
  <si>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</si>
  <si>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</si>
  <si>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</si>
  <si>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</si>
  <si>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</si>
  <si>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</si>
  <si>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</si>
  <si>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</si>
  <si>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</si>
  <si>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</si>
  <si>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</si>
  <si>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</si>
  <si>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</si>
  <si>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</si>
  <si>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</si>
  <si>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</si>
  <si>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</si>
  <si>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</si>
  <si>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</si>
  <si>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</si>
  <si>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</si>
  <si>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</si>
  <si>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</si>
  <si>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</si>
  <si>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</si>
  <si>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</si>
  <si>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</si>
  <si>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</si>
  <si>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</si>
  <si>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</si>
  <si>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</si>
  <si>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</si>
  <si>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</si>
  <si>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</si>
  <si>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</si>
  <si>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</si>
  <si>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</si>
  <si>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</si>
  <si>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</si>
  <si>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</si>
  <si>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</si>
  <si>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</si>
  <si>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</si>
  <si>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</si>
  <si>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</si>
  <si>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</si>
  <si>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</si>
  <si>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</si>
  <si>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</si>
  <si>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</si>
  <si>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</si>
  <si>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</si>
  <si>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</si>
  <si>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</si>
  <si>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</si>
  <si>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</si>
  <si>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</si>
  <si>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</si>
  <si>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</si>
  <si>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</si>
  <si>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</si>
  <si>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</si>
  <si>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</si>
  <si>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</si>
  <si>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</si>
  <si>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</si>
  <si>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</si>
  <si>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</si>
  <si>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</si>
  <si>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</si>
  <si>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</si>
  <si>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</si>
  <si>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</si>
  <si>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</si>
  <si>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</si>
  <si>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</si>
  <si>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</si>
  <si>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</si>
  <si>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</si>
  <si>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</si>
  <si>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</si>
  <si>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</si>
  <si>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</si>
  <si>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</si>
  <si>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</si>
  <si>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</si>
  <si>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</si>
  <si>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</si>
  <si>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</si>
  <si>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</si>
  <si>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</si>
  <si>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</si>
  <si>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</si>
  <si>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</si>
  <si>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</si>
  <si>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</si>
  <si>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</si>
  <si>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</si>
  <si>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</si>
  <si>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</si>
  <si>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</si>
  <si>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</si>
  <si>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</si>
  <si>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</si>
  <si>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</si>
  <si>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</si>
  <si>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</si>
  <si>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</si>
  <si>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</si>
  <si>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</si>
  <si>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</si>
  <si>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</si>
  <si>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</si>
  <si>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</si>
  <si>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</si>
  <si>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</si>
  <si>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</si>
  <si>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</si>
  <si>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</si>
  <si>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</si>
  <si>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</si>
  <si>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</si>
  <si>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</si>
  <si>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</si>
  <si>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</si>
  <si>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</si>
  <si>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</si>
  <si>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</si>
  <si>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</si>
  <si>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</si>
  <si>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</si>
  <si>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</si>
  <si>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</si>
  <si>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</si>
  <si>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</si>
  <si>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</si>
  <si>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</si>
  <si>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</si>
  <si>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</si>
  <si>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</si>
  <si>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</si>
  <si>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</si>
  <si>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</si>
  <si>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</si>
  <si>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</si>
  <si>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</si>
  <si>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</si>
  <si>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</si>
  <si>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</si>
  <si>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</si>
  <si>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</si>
  <si>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</si>
  <si>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</si>
  <si>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</si>
  <si>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</si>
  <si>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</si>
  <si>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</si>
  <si>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</si>
  <si>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</si>
  <si>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</si>
  <si>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</si>
  <si>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</si>
  <si>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</si>
  <si>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</si>
  <si>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</si>
  <si>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</si>
  <si>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</si>
  <si>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</si>
  <si>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</si>
  <si>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</si>
  <si>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</si>
  <si>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</si>
  <si>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</si>
  <si>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</si>
  <si>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</si>
  <si>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</si>
  <si>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</si>
  <si>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</si>
  <si>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</si>
  <si>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</si>
  <si>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</si>
  <si>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</si>
  <si>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</si>
  <si>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</si>
  <si>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</si>
  <si>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</si>
  <si>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</si>
  <si>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</si>
  <si>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</si>
  <si>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</si>
  <si>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</si>
  <si>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</si>
  <si>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</si>
  <si>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</si>
  <si>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</si>
  <si>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</si>
  <si>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</si>
  <si>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</si>
  <si>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</si>
  <si>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</si>
  <si>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</si>
  <si>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</si>
  <si>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</si>
  <si>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</si>
  <si>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</si>
  <si>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</si>
  <si>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</si>
  <si>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</si>
  <si>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</si>
  <si>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</si>
  <si>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</si>
  <si>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</si>
  <si>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</si>
  <si>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</si>
  <si>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</si>
  <si>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</si>
  <si>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</si>
  <si>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</si>
  <si>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</si>
  <si>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</si>
  <si>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</si>
  <si>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</si>
  <si>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</si>
  <si>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</si>
  <si>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</si>
  <si>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</si>
  <si>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</si>
  <si>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</si>
  <si>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</si>
  <si>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</si>
  <si>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</si>
  <si>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</si>
  <si>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</si>
  <si>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</si>
  <si>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</si>
  <si>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</si>
  <si>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</si>
  <si>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</si>
  <si>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</si>
  <si>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</si>
  <si>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</si>
  <si>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</si>
  <si>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</si>
  <si>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</si>
  <si>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</si>
  <si>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</si>
  <si>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</si>
  <si>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</si>
  <si>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</si>
  <si>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</si>
  <si>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</si>
  <si>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</si>
  <si>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</si>
  <si>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</si>
  <si>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</si>
  <si>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</si>
  <si>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</si>
  <si>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</si>
  <si>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</si>
  <si>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</si>
  <si>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</si>
  <si>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</si>
  <si>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</si>
  <si>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</si>
  <si>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</si>
  <si>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</si>
  <si>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</si>
  <si>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</si>
  <si>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</si>
  <si>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</si>
  <si>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</si>
  <si>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</si>
  <si>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</si>
  <si>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</si>
  <si>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</si>
  <si>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</si>
  <si>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</si>
  <si>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</si>
  <si>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</si>
  <si>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</si>
  <si>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</si>
  <si>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</si>
  <si>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</si>
  <si>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</si>
  <si>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</si>
  <si>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</si>
  <si>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</si>
  <si>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</si>
  <si>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</si>
  <si>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</si>
  <si>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</si>
  <si>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</si>
  <si>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</si>
  <si>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</si>
  <si>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</si>
  <si>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</si>
  <si>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</si>
  <si>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</si>
  <si>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</si>
  <si>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</si>
  <si>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</si>
  <si>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</si>
  <si>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</si>
  <si>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</si>
  <si>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</si>
  <si>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</si>
  <si>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</si>
  <si>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</si>
  <si>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</si>
  <si>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</si>
  <si>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</si>
  <si>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</si>
  <si>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</si>
  <si>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</si>
  <si>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</si>
  <si>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</si>
  <si>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</si>
  <si>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</si>
  <si>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</si>
  <si>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</si>
  <si>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</si>
  <si>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</si>
  <si>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</si>
  <si>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</si>
  <si>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</si>
  <si>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</si>
  <si>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</si>
  <si>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</si>
  <si>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</si>
  <si>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</si>
  <si>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</si>
  <si>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</si>
  <si>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</si>
  <si>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</si>
  <si>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</si>
  <si>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</si>
  <si>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</si>
  <si>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</si>
  <si>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</si>
  <si>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</si>
  <si>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</si>
  <si>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</si>
  <si>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</si>
  <si>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</si>
  <si>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</si>
  <si>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</si>
  <si>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</si>
  <si>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</si>
  <si>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</si>
  <si>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</si>
  <si>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</si>
  <si>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</si>
  <si>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</si>
  <si>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</si>
  <si>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</si>
  <si>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</si>
  <si>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</si>
  <si>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</si>
  <si>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</si>
  <si>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</si>
  <si>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</si>
  <si>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</si>
  <si>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</si>
  <si>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</si>
  <si>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</si>
  <si>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</si>
  <si>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</si>
  <si>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</si>
  <si>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</si>
  <si>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</si>
  <si>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</si>
  <si>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</si>
  <si>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</si>
  <si>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</si>
  <si>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</si>
  <si>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</si>
  <si>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</si>
  <si>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</si>
  <si>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</si>
  <si>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</si>
  <si>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</si>
  <si>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</si>
  <si>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</si>
  <si>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</si>
  <si>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</si>
  <si>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</si>
  <si>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</si>
  <si>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</si>
  <si>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</si>
  <si>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</si>
  <si>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</si>
  <si>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</si>
  <si>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</si>
  <si>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</si>
  <si>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</si>
  <si>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</si>
  <si>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</si>
  <si>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</si>
  <si>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</si>
  <si>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</si>
  <si>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</si>
  <si>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</si>
  <si>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</si>
  <si>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</si>
  <si>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</si>
  <si>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</si>
  <si>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</si>
  <si>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</si>
  <si>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</si>
  <si>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</si>
  <si>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</si>
  <si>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</si>
  <si>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</si>
  <si>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</si>
  <si>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</si>
  <si>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</si>
  <si>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</si>
  <si>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</si>
  <si>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</si>
  <si>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</si>
  <si>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</si>
  <si>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</si>
  <si>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</si>
  <si>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</si>
  <si>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</si>
  <si>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</si>
  <si>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</si>
  <si>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</si>
  <si>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</si>
  <si>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</si>
  <si>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</si>
  <si>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</si>
  <si>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</si>
  <si>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</si>
  <si>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</si>
  <si>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</si>
  <si>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</si>
  <si>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</si>
  <si>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</si>
  <si>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</si>
  <si>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</si>
  <si>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</si>
  <si>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</si>
  <si>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</si>
  <si>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</si>
  <si>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</si>
  <si>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</si>
  <si>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</si>
  <si>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</si>
  <si>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</si>
  <si>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</si>
  <si>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</si>
  <si>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</si>
  <si>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</si>
  <si>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</si>
  <si>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</si>
  <si>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</si>
  <si>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</si>
  <si>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</si>
  <si>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</si>
  <si>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</si>
  <si>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</si>
  <si>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</si>
  <si>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</si>
  <si>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</si>
  <si>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</si>
  <si>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</si>
  <si>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</si>
  <si>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</si>
  <si>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</si>
  <si>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</si>
  <si>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</si>
  <si>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</si>
  <si>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</si>
  <si>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</si>
  <si>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</si>
  <si>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</si>
  <si>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</si>
  <si>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</si>
  <si>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</si>
  <si>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</si>
  <si>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</si>
  <si>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</si>
  <si>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</si>
  <si>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</si>
  <si>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</si>
  <si>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</si>
  <si>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</si>
  <si>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</si>
  <si>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</si>
  <si>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</si>
  <si>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</si>
  <si>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</si>
  <si>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</si>
  <si>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</si>
  <si>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</si>
  <si>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</si>
  <si>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</si>
  <si>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</si>
  <si>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</si>
  <si>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</si>
  <si>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</si>
  <si>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</si>
  <si>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</si>
  <si>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</si>
  <si>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</si>
  <si>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</si>
  <si>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</si>
  <si>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</si>
  <si>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</si>
  <si>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</si>
  <si>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</si>
  <si>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</si>
  <si>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</si>
  <si>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</si>
  <si>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</si>
  <si>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</si>
  <si>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</si>
  <si>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</si>
  <si>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</si>
  <si>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</si>
  <si>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</si>
  <si>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</si>
  <si>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</si>
  <si>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</si>
  <si>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</si>
  <si>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</si>
  <si>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</si>
  <si>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</si>
  <si>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</si>
  <si>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</si>
  <si>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</si>
  <si>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</si>
  <si>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</si>
  <si>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</si>
  <si>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</si>
  <si>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</si>
  <si>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</si>
  <si>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</si>
  <si>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</si>
  <si>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</si>
  <si>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</si>
  <si>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</si>
  <si>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</si>
  <si>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</si>
  <si>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</si>
  <si>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</si>
  <si>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</si>
  <si>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</si>
  <si>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</si>
  <si>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</si>
  <si>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</si>
  <si>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</si>
  <si>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</si>
  <si>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</si>
  <si>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</si>
  <si>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</si>
  <si>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</si>
  <si>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</si>
  <si>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</si>
  <si>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</si>
  <si>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</si>
  <si>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</si>
  <si>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</si>
  <si>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</si>
  <si>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</si>
  <si>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</si>
  <si>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</si>
  <si>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</si>
  <si>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</si>
  <si>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</si>
  <si>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</si>
  <si>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</si>
  <si>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</si>
  <si>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</si>
  <si>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</si>
  <si>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</si>
  <si>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</si>
  <si>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</si>
  <si>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</si>
  <si>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</si>
  <si>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</si>
  <si>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</si>
  <si>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</si>
  <si>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</si>
  <si>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</si>
  <si>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</si>
  <si>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</si>
  <si>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</si>
  <si>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</si>
  <si>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</si>
  <si>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</si>
  <si>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</si>
  <si>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</si>
  <si>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</si>
  <si>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</si>
  <si>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</si>
  <si>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</si>
  <si>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</si>
  <si>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</si>
  <si>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</si>
  <si>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</si>
  <si>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</si>
  <si>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</si>
  <si>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</si>
  <si>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</si>
  <si>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</si>
  <si>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</si>
  <si>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</si>
  <si>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</si>
  <si>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</si>
  <si>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</si>
  <si>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</si>
  <si>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</si>
  <si>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</si>
  <si>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</si>
  <si>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</si>
  <si>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</si>
  <si>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</si>
  <si>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</si>
  <si>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</si>
  <si>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</si>
  <si>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</si>
  <si>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</si>
  <si>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</si>
  <si>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</si>
  <si>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</si>
  <si>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</si>
  <si>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</si>
  <si>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</si>
  <si>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</si>
  <si>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</si>
  <si>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</si>
  <si>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</si>
  <si>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</si>
  <si>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</si>
  <si>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</si>
  <si>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</si>
  <si>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</si>
  <si>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</si>
  <si>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</si>
  <si>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</si>
  <si>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</si>
  <si>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</si>
  <si>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</si>
  <si>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</si>
  <si>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</si>
  <si>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</si>
  <si>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</si>
  <si>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</si>
  <si>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</si>
  <si>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</si>
  <si>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</si>
  <si>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</si>
  <si>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</si>
  <si>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</si>
  <si>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</si>
  <si>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</si>
  <si>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</si>
  <si>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</si>
  <si>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</si>
  <si>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</si>
  <si>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</si>
  <si>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</si>
  <si>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</si>
  <si>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</si>
  <si>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</si>
  <si>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</si>
  <si>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</si>
  <si>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</si>
  <si>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</si>
  <si>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</si>
  <si>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</si>
  <si>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</si>
  <si>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</si>
  <si>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</si>
  <si>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</si>
  <si>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</si>
  <si>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</si>
  <si>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</si>
  <si>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</si>
  <si>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</si>
  <si>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</si>
  <si>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</si>
  <si>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</si>
  <si>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</si>
  <si>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</si>
  <si>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</si>
  <si>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</si>
  <si>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</si>
  <si>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</si>
  <si>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</si>
  <si>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</si>
  <si>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</si>
  <si>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</si>
  <si>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</si>
  <si>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</si>
  <si>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</si>
  <si>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</si>
  <si>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</si>
  <si>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</si>
  <si>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</si>
  <si>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</si>
  <si>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</si>
  <si>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</si>
  <si>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</si>
  <si>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</si>
  <si>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</si>
  <si>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</si>
  <si>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</si>
  <si>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</si>
  <si>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</si>
  <si>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</si>
  <si>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</si>
  <si>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</si>
  <si>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</si>
  <si>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</si>
  <si>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</si>
  <si>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</si>
  <si>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</si>
  <si>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</si>
  <si>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</si>
  <si>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</si>
  <si>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</si>
  <si>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</si>
  <si>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</si>
  <si>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</si>
  <si>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</si>
  <si>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</si>
  <si>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</si>
  <si>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</si>
  <si>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</si>
  <si>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</si>
  <si>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</si>
  <si>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</si>
  <si>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</si>
  <si>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</si>
  <si>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</si>
  <si>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</si>
  <si>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</si>
  <si>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</si>
  <si>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</si>
  <si>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</si>
  <si>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</si>
  <si>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</si>
  <si>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</si>
  <si>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</si>
  <si>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</si>
  <si>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</si>
  <si>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</si>
  <si>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</si>
  <si>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</si>
  <si>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</si>
  <si>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</si>
  <si>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</si>
  <si>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</si>
  <si>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</si>
  <si>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</si>
  <si>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</si>
  <si>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</si>
  <si>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</si>
  <si>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</si>
  <si>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</si>
  <si>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</si>
  <si>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</si>
  <si>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</si>
  <si>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</si>
  <si>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</si>
  <si>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</si>
  <si>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</si>
  <si>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</si>
  <si>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</si>
  <si>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</si>
  <si>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</si>
  <si>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</si>
  <si>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</si>
  <si>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</si>
  <si>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</si>
  <si>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</si>
  <si>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</si>
  <si>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</si>
  <si>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</si>
  <si>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</si>
  <si>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</si>
  <si>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</si>
  <si>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</si>
  <si>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</si>
  <si>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</si>
  <si>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</si>
  <si>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</si>
  <si>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</si>
  <si>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</si>
  <si>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</si>
  <si>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</si>
  <si>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</si>
  <si>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</si>
  <si>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</si>
  <si>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</si>
  <si>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</si>
  <si>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</si>
  <si>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</si>
  <si>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</si>
  <si>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</si>
  <si>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</si>
  <si>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</si>
  <si>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</si>
  <si>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</si>
  <si>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</si>
  <si>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</si>
  <si>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</si>
  <si>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</si>
  <si>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</si>
  <si>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</si>
  <si>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</si>
  <si>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</si>
  <si>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</si>
  <si>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</si>
  <si>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</si>
  <si>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</si>
  <si>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</si>
  <si>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</si>
  <si>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</si>
  <si>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</si>
  <si>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</si>
  <si>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</si>
  <si>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</si>
  <si>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</si>
  <si>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</si>
  <si>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</si>
  <si>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</si>
  <si>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</si>
  <si>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</si>
  <si>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</si>
  <si>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</si>
  <si>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</si>
  <si>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</si>
  <si>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</si>
  <si>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</si>
  <si>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</si>
  <si>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</si>
  <si>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</si>
  <si>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</si>
  <si>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</si>
  <si>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</si>
  <si>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</si>
  <si>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</si>
  <si>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</si>
  <si>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</si>
  <si>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</si>
  <si>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</si>
  <si>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</si>
  <si>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</si>
  <si>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</si>
  <si>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</si>
  <si>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</si>
  <si>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</si>
  <si>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</si>
  <si>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</si>
  <si>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</si>
  <si>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</si>
  <si>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</si>
  <si>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</si>
  <si>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</si>
  <si>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</si>
  <si>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</si>
  <si>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</si>
  <si>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</si>
  <si>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</si>
  <si>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</si>
  <si>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</si>
  <si>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</si>
  <si>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</si>
  <si>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</si>
  <si>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</si>
  <si>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</si>
  <si>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</si>
  <si>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</si>
  <si>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</si>
  <si>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</si>
  <si>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</si>
  <si>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</si>
  <si>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</si>
  <si>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</si>
  <si>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</si>
  <si>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</si>
  <si>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</si>
  <si>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</si>
  <si>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</si>
  <si>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</si>
  <si>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</si>
  <si>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</si>
  <si>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</si>
  <si>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</si>
  <si>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</si>
  <si>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</si>
  <si>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</si>
  <si>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</si>
  <si>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</si>
  <si>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</si>
  <si>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</si>
  <si>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</si>
  <si>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</si>
  <si>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</si>
  <si>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</si>
  <si>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</si>
  <si>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</si>
  <si>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</si>
  <si>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</si>
  <si>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</si>
  <si>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</si>
  <si>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</si>
  <si>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</si>
  <si>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</si>
  <si>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</si>
  <si>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</si>
  <si>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</si>
  <si>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</si>
  <si>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</si>
  <si>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</si>
  <si>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</si>
  <si>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</si>
  <si>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</si>
  <si>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</si>
  <si>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</si>
  <si>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</si>
  <si>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</si>
  <si>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</si>
  <si>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</si>
  <si>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</si>
  <si>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</si>
  <si>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</si>
  <si>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</si>
  <si>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</si>
  <si>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</si>
  <si>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</si>
  <si>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</si>
  <si>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</si>
  <si>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</si>
  <si>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</si>
  <si>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</si>
  <si>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</si>
  <si>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</si>
  <si>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</si>
  <si>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</si>
  <si>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</si>
  <si>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</si>
  <si>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</si>
  <si>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</si>
  <si>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</si>
  <si>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</si>
  <si>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</si>
  <si>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</si>
  <si>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</si>
  <si>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</si>
  <si>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</si>
  <si>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</si>
  <si>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</si>
  <si>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</si>
  <si>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</si>
  <si>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</si>
  <si>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</si>
  <si>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</si>
  <si>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</si>
  <si>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</si>
  <si>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</si>
  <si>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</si>
  <si>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</si>
  <si>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</si>
  <si>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</si>
  <si>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</si>
  <si>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</si>
  <si>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</si>
  <si>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</si>
  <si>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</si>
  <si>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</si>
  <si>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</si>
  <si>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</si>
  <si>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</si>
  <si>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</si>
  <si>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</si>
  <si>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</si>
  <si>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</si>
  <si>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</si>
  <si>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</si>
  <si>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</si>
  <si>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</si>
  <si>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</si>
  <si>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</si>
  <si>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</si>
  <si>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</si>
  <si>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</si>
  <si>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</si>
  <si>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</si>
  <si>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</si>
  <si>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</si>
  <si>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</si>
  <si>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</si>
  <si>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</si>
  <si>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</si>
  <si>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</si>
  <si>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</si>
  <si>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</si>
  <si>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</si>
  <si>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</si>
  <si>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</si>
  <si>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</si>
  <si>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</si>
  <si>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</si>
  <si>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</si>
  <si>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</si>
  <si>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</si>
  <si>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</si>
  <si>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</si>
  <si>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</si>
  <si>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</si>
  <si>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</si>
  <si>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</si>
  <si>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</si>
  <si>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</si>
  <si>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</si>
  <si>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</si>
  <si>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</si>
  <si>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</si>
  <si>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</si>
  <si>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</si>
  <si>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</si>
  <si>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</si>
  <si>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</si>
  <si>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</si>
  <si>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</si>
  <si>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</si>
  <si>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</si>
  <si>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</si>
  <si>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</si>
  <si>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</si>
  <si>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</si>
  <si>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</si>
  <si>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</si>
  <si>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</si>
  <si>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</si>
  <si>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</si>
  <si>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</si>
  <si>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</si>
  <si>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</si>
  <si>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</si>
  <si>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</si>
  <si>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</si>
  <si>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</si>
  <si>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</si>
  <si>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</si>
  <si>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</si>
  <si>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</si>
  <si>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</si>
  <si>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</si>
  <si>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</si>
  <si>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</si>
  <si>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</si>
  <si>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</si>
  <si>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</si>
  <si>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</si>
  <si>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</si>
  <si>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</si>
  <si>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</si>
  <si>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</si>
  <si>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</si>
  <si>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</si>
  <si>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</si>
  <si>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</si>
  <si>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</si>
  <si>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</si>
  <si>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</si>
  <si>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</si>
  <si>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</si>
  <si>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</si>
  <si>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</si>
  <si>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</si>
  <si>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</si>
  <si>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</si>
  <si>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</si>
  <si>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</si>
  <si>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</si>
  <si>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</si>
  <si>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</si>
  <si>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</si>
  <si>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</si>
  <si>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</si>
  <si>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</si>
  <si>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</si>
  <si>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</si>
  <si>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</si>
  <si>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</si>
  <si>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</si>
  <si>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</si>
  <si>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</si>
  <si>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</si>
  <si>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</si>
  <si>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</si>
  <si>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</si>
  <si>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</si>
  <si>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</si>
  <si>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</si>
  <si>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</si>
  <si>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</si>
  <si>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</si>
  <si>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</si>
  <si>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</si>
  <si>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</si>
  <si>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</si>
  <si>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</si>
  <si>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</si>
  <si>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</si>
  <si>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</si>
  <si>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</si>
  <si>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</si>
  <si>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</si>
  <si>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</si>
  <si>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</si>
  <si>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</si>
  <si>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</si>
  <si>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</si>
  <si>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</si>
  <si>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</si>
  <si>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</si>
  <si>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</si>
  <si>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</si>
  <si>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</si>
  <si>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</si>
  <si>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</si>
  <si>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</si>
  <si>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</si>
  <si>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</si>
  <si>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</si>
  <si>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</si>
  <si>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</si>
  <si>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</si>
  <si>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</si>
  <si>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</si>
  <si>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</si>
  <si>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</si>
  <si>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</si>
  <si>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</si>
  <si>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</si>
  <si>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</si>
  <si>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</si>
  <si>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</si>
  <si>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</si>
  <si>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</si>
  <si>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</si>
  <si>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</si>
  <si>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</si>
  <si>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</si>
  <si>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</si>
  <si>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</si>
  <si>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</si>
  <si>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</si>
  <si>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</si>
  <si>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</si>
  <si>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</si>
  <si>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</si>
  <si>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</si>
  <si>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</si>
  <si>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</si>
  <si>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</si>
  <si>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</si>
  <si>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</si>
  <si>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</si>
  <si>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</si>
  <si>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</si>
  <si>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</si>
  <si>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</si>
  <si>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</si>
  <si>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</si>
  <si>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</si>
  <si>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</si>
  <si>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</si>
  <si>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</si>
  <si>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</si>
  <si>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</si>
  <si>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</si>
  <si>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</si>
  <si>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</si>
  <si>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</si>
  <si>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</si>
  <si>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</si>
  <si>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</si>
  <si>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</si>
  <si>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</si>
  <si>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</si>
  <si>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</si>
  <si>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</si>
  <si>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</si>
  <si>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</si>
  <si>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</si>
  <si>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</si>
  <si>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</si>
  <si>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</si>
  <si>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</si>
  <si>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</si>
  <si>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</si>
  <si>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</si>
  <si>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</si>
  <si>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</si>
  <si>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</si>
  <si>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</si>
  <si>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</si>
  <si>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</si>
  <si>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</si>
  <si>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</si>
  <si>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</si>
  <si>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</si>
  <si>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</si>
  <si>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</si>
  <si>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</si>
  <si>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</si>
  <si>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</si>
  <si>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</si>
  <si>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</si>
  <si>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</si>
  <si>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</si>
  <si>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</si>
  <si>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</si>
  <si>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</si>
  <si>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</si>
  <si>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</si>
  <si>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</si>
  <si>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</si>
  <si>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</si>
  <si>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</si>
  <si>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</si>
  <si>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</si>
  <si>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</si>
  <si>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</si>
  <si>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</si>
  <si>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</si>
  <si>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</si>
  <si>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</si>
  <si>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</si>
  <si>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</si>
  <si>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</si>
  <si>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</si>
  <si>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</si>
  <si>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</si>
  <si>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</si>
  <si>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</si>
  <si>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</si>
  <si>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</si>
  <si>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</si>
  <si>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</si>
  <si>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</si>
  <si>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</si>
  <si>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</si>
  <si>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</si>
  <si>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</si>
  <si>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</si>
  <si>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</si>
  <si>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</si>
  <si>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</si>
  <si>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</si>
  <si>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</si>
  <si>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</si>
  <si>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</si>
  <si>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</si>
  <si>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</si>
  <si>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</si>
  <si>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</si>
  <si>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</si>
  <si>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</si>
  <si>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</si>
  <si>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</si>
  <si>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</si>
  <si>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</si>
  <si>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</si>
  <si>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</si>
  <si>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</si>
  <si>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</si>
  <si>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</si>
  <si>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</si>
  <si>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</si>
  <si>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</si>
  <si>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</si>
  <si>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</si>
  <si>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</si>
  <si>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</si>
  <si>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</si>
  <si>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</si>
  <si>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</si>
  <si>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</si>
  <si>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</si>
  <si>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</si>
  <si>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</si>
  <si>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</si>
  <si>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</si>
  <si>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</si>
  <si>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</si>
  <si>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</si>
  <si>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</si>
  <si>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</si>
  <si>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</si>
  <si>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</si>
  <si>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</si>
  <si>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</si>
  <si>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</si>
  <si>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</si>
  <si>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</si>
  <si>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</si>
  <si>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</si>
  <si>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</si>
  <si>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</si>
  <si>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</si>
  <si>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</si>
  <si>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</si>
  <si>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</si>
  <si>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</si>
  <si>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</si>
  <si>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</si>
  <si>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</si>
  <si>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</si>
  <si>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</si>
  <si>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</si>
  <si>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</si>
  <si>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</si>
  <si>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</si>
  <si>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</si>
  <si>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</si>
  <si>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</si>
  <si>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</si>
  <si>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</si>
  <si>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</si>
  <si>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</si>
  <si>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</si>
  <si>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</si>
  <si>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</si>
  <si>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</si>
  <si>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</si>
  <si>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</si>
  <si>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</si>
  <si>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</si>
  <si>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</si>
  <si>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</si>
  <si>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</si>
  <si>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</si>
  <si>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</si>
  <si>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</si>
  <si>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</si>
  <si>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</si>
  <si>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</si>
  <si>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</si>
  <si>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</si>
  <si>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</si>
  <si>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</si>
  <si>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</si>
  <si>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</si>
  <si>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</si>
  <si>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</si>
  <si>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</si>
  <si>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</si>
  <si>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</si>
  <si>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</si>
  <si>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</si>
  <si>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</si>
  <si>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</si>
  <si>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</si>
  <si>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</si>
  <si>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</si>
  <si>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</si>
  <si>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</si>
  <si>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</si>
  <si>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</si>
  <si>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</si>
  <si>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</si>
  <si>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</si>
  <si>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</si>
  <si>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</si>
  <si>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</si>
  <si>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</si>
  <si>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</si>
  <si>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</si>
  <si>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</si>
  <si>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</si>
  <si>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</si>
  <si>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</si>
  <si>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</si>
  <si>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</si>
  <si>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</si>
  <si>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</si>
  <si>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</si>
  <si>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</si>
  <si>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</si>
  <si>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</si>
  <si>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</si>
  <si>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</si>
  <si>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</si>
  <si>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</si>
  <si>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</si>
  <si>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</si>
  <si>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</si>
  <si>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</si>
  <si>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</si>
  <si>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</si>
  <si>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</si>
  <si>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</si>
  <si>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</si>
  <si>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</si>
  <si>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</si>
  <si>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</si>
  <si>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</si>
  <si>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</si>
  <si>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</si>
  <si>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</si>
  <si>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</si>
  <si>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</si>
  <si>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</si>
  <si>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</si>
  <si>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</si>
  <si>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</si>
  <si>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</si>
  <si>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</si>
  <si>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</si>
  <si>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</si>
  <si>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</si>
  <si>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</si>
  <si>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</si>
  <si>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</si>
  <si>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</si>
  <si>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</si>
  <si>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</si>
  <si>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</si>
  <si>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</si>
  <si>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</si>
  <si>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</si>
  <si>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</si>
  <si>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</si>
  <si>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</si>
  <si>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</si>
  <si>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</si>
  <si>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</si>
  <si>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</si>
  <si>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</si>
  <si>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</si>
  <si>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</si>
  <si>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</si>
  <si>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</si>
  <si>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</si>
  <si>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</si>
  <si>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</si>
  <si>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</si>
  <si>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</si>
  <si>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</si>
  <si>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</si>
  <si>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</si>
  <si>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</si>
  <si>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</si>
  <si>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</si>
  <si>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</si>
  <si>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</si>
  <si>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</si>
  <si>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</si>
  <si>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</si>
  <si>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</si>
  <si>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</si>
  <si>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</si>
  <si>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</si>
  <si>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</si>
  <si>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</si>
  <si>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</si>
  <si>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</si>
  <si>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</si>
  <si>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</si>
  <si>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</si>
  <si>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</si>
  <si>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</si>
  <si>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</si>
  <si>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</si>
  <si>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</si>
  <si>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</si>
  <si>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</si>
  <si>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</si>
  <si>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</si>
  <si>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</si>
  <si>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</si>
  <si>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</si>
  <si>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</si>
  <si>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</si>
  <si>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</si>
  <si>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</si>
  <si>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</si>
  <si>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</si>
  <si>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</si>
  <si>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</si>
  <si>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</si>
  <si>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</si>
  <si>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</si>
  <si>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</si>
  <si>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</si>
  <si>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</si>
  <si>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</si>
  <si>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</si>
  <si>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</si>
  <si>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</si>
  <si>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</si>
  <si>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</si>
  <si>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</si>
  <si>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</si>
  <si>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</si>
  <si>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</si>
  <si>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</si>
  <si>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</si>
  <si>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</si>
  <si>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</si>
  <si>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</si>
  <si>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</si>
  <si>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</si>
  <si>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</si>
  <si>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</si>
  <si>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</si>
  <si>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</si>
  <si>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</si>
  <si>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</si>
  <si>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</si>
  <si>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</si>
  <si>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</si>
  <si>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</si>
  <si>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</si>
  <si>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</si>
  <si>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</si>
  <si>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</si>
  <si>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</si>
  <si>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</si>
  <si>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</si>
  <si>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</si>
  <si>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</si>
  <si>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</si>
  <si>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</si>
  <si>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</si>
  <si>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</si>
  <si>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</si>
  <si>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</si>
  <si>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</si>
  <si>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</si>
  <si>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</si>
  <si>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</si>
  <si>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</si>
  <si>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</si>
  <si>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</si>
  <si>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</si>
  <si>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</si>
  <si>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</si>
  <si>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</si>
  <si>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</si>
  <si>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</si>
  <si>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</si>
  <si>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</si>
  <si>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</si>
  <si>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</si>
  <si>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</si>
  <si>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</si>
  <si>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</si>
  <si>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</si>
  <si>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</si>
  <si>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</si>
  <si>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</si>
  <si>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</si>
  <si>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</si>
  <si>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</si>
  <si>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</si>
  <si>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</si>
  <si>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</si>
  <si>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</si>
  <si>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</si>
  <si>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</si>
  <si>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</si>
  <si>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</si>
  <si>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</si>
  <si>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</si>
  <si>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</si>
  <si>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</si>
  <si>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</si>
  <si>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</si>
  <si>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</si>
  <si>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</si>
  <si>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</si>
  <si>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</si>
  <si>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</si>
  <si>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</si>
  <si>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</si>
  <si>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</si>
  <si>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</si>
  <si>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</si>
  <si>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</si>
  <si>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</si>
  <si>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</si>
  <si>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</si>
  <si>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</si>
  <si>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</si>
  <si>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</si>
  <si>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</si>
  <si>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</si>
  <si>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</si>
  <si>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</si>
  <si>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</si>
  <si>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</si>
  <si>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</si>
  <si>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</si>
  <si>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</si>
  <si>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</si>
  <si>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</si>
  <si>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</si>
  <si>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</si>
  <si>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</si>
  <si>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</si>
  <si>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</si>
  <si>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</si>
  <si>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</si>
  <si>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</si>
  <si>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</si>
  <si>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</si>
  <si>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</si>
  <si>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</si>
  <si>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</si>
  <si>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</si>
  <si>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</si>
  <si>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</si>
  <si>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</si>
  <si>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</si>
  <si>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</si>
  <si>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</si>
  <si>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</si>
  <si>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</si>
  <si>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</si>
  <si>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</si>
  <si>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</si>
  <si>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</si>
  <si>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</si>
  <si>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</si>
  <si>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</si>
  <si>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</si>
  <si>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</si>
  <si>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</si>
  <si>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</si>
  <si>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</si>
  <si>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</si>
  <si>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</si>
  <si>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</si>
  <si>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</si>
  <si>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</si>
  <si>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</si>
  <si>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</si>
  <si>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</si>
  <si>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</si>
  <si>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</si>
  <si>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</si>
  <si>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</si>
  <si>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</si>
  <si>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</si>
  <si>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</si>
  <si>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</si>
  <si>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</si>
  <si>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</si>
  <si>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</si>
  <si>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</si>
  <si>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</si>
  <si>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</si>
  <si>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</si>
  <si>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</si>
  <si>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</si>
  <si>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</si>
  <si>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</si>
  <si>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</si>
  <si>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</si>
  <si>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</si>
  <si>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</si>
  <si>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</si>
  <si>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</si>
  <si>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</si>
  <si>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</si>
  <si>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</si>
  <si>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</si>
  <si>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</si>
  <si>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</si>
  <si>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</si>
  <si>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</si>
  <si>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</si>
  <si>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</si>
  <si>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</si>
  <si>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</si>
  <si>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</si>
  <si>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</si>
  <si>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</si>
  <si>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</si>
  <si>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</si>
  <si>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</si>
  <si>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</si>
  <si>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</si>
  <si>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</si>
  <si>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</si>
  <si>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</si>
  <si>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</si>
  <si>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</si>
  <si>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</si>
  <si>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</si>
  <si>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</si>
  <si>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</si>
  <si>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</si>
  <si>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</si>
  <si>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</si>
  <si>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</si>
  <si>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</si>
  <si>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</si>
  <si>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</si>
  <si>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</si>
  <si>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</si>
  <si>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</si>
  <si>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</si>
  <si>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</si>
  <si>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</si>
  <si>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</si>
  <si>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</si>
  <si>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</si>
  <si>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</si>
  <si>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</si>
  <si>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</si>
  <si>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</si>
  <si>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</si>
  <si>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</si>
  <si>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</si>
  <si>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</si>
  <si>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</si>
  <si>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</si>
  <si>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</si>
  <si>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</si>
  <si>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</si>
  <si>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</si>
  <si>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</si>
  <si>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</si>
  <si>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</si>
  <si>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</si>
  <si>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</si>
  <si>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</si>
  <si>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</si>
  <si>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</si>
  <si>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</si>
  <si>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</si>
  <si>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</si>
  <si>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</si>
  <si>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</si>
  <si>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</si>
  <si>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</si>
  <si>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</si>
  <si>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</si>
  <si>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</si>
  <si>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</si>
  <si>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</si>
  <si>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</si>
  <si>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</si>
  <si>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</si>
  <si>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</si>
  <si>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</si>
  <si>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</si>
  <si>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</si>
  <si>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</si>
  <si>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</si>
  <si>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</si>
  <si>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</si>
  <si>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</si>
  <si>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</si>
  <si>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</si>
  <si>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</si>
  <si>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</si>
  <si>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</si>
  <si>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</si>
  <si>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</si>
  <si>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</si>
  <si>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</si>
  <si>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</si>
  <si>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</si>
  <si>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</si>
  <si>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</si>
  <si>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</si>
  <si>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</si>
  <si>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</si>
  <si>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</si>
  <si>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</si>
  <si>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</si>
  <si>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</si>
  <si>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</si>
  <si>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</si>
  <si>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</si>
  <si>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</si>
  <si>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</si>
  <si>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</si>
  <si>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</si>
  <si>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</si>
  <si>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</si>
  <si>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</si>
  <si>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</si>
  <si>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</si>
  <si>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</si>
  <si>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</si>
  <si>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</si>
  <si>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</si>
  <si>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</si>
  <si>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</si>
  <si>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</si>
  <si>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</si>
  <si>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</si>
  <si>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</si>
  <si>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</si>
  <si>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</si>
  <si>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</si>
  <si>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</si>
  <si>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</si>
  <si>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</si>
  <si>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</si>
  <si>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</si>
  <si>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</si>
  <si>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</si>
  <si>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</si>
  <si>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</si>
  <si>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</si>
  <si>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</si>
  <si>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</si>
  <si>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</si>
  <si>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</si>
  <si>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</si>
  <si>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</si>
  <si>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</si>
  <si>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</si>
  <si>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</si>
  <si>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</si>
  <si>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</si>
  <si>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</si>
  <si>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</si>
  <si>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</si>
  <si>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</si>
  <si>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</si>
  <si>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</si>
  <si>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</si>
  <si>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</si>
  <si>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</si>
  <si>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</si>
  <si>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</si>
  <si>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</si>
  <si>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</si>
  <si>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</si>
  <si>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</si>
  <si>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</si>
  <si>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</si>
  <si>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</si>
  <si>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</si>
  <si>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</si>
  <si>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</si>
  <si>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</si>
  <si>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</si>
  <si>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</si>
  <si>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</si>
  <si>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</si>
  <si>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</si>
  <si>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</si>
  <si>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</si>
  <si>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</si>
  <si>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</si>
  <si>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</si>
  <si>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</si>
  <si>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</si>
  <si>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</si>
  <si>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</si>
  <si>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</si>
  <si>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</si>
  <si>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</si>
  <si>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</si>
  <si>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</si>
  <si>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</si>
  <si>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</si>
  <si>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</si>
  <si>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</si>
  <si>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</si>
  <si>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</si>
  <si>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</si>
  <si>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</si>
  <si>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</si>
  <si>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</si>
  <si>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</si>
  <si>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</si>
  <si>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</si>
  <si>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</si>
  <si>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</si>
  <si>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</si>
  <si>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</si>
  <si>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</si>
  <si>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</si>
  <si>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</si>
  <si>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</si>
  <si>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</si>
  <si>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</si>
  <si>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</si>
  <si>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</si>
  <si>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</si>
  <si>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</si>
  <si>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</si>
  <si>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</si>
  <si>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</si>
  <si>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</si>
  <si>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</si>
  <si>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</si>
  <si>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</si>
  <si>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</si>
  <si>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</si>
  <si>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</si>
  <si>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</si>
  <si>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</si>
  <si>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</si>
  <si>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</si>
  <si>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</si>
  <si>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</si>
  <si>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</si>
  <si>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</si>
  <si>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</si>
  <si>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</si>
  <si>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</si>
  <si>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</si>
  <si>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</si>
  <si>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</si>
  <si>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</si>
  <si>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</si>
  <si>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</si>
  <si>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</si>
  <si>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</si>
  <si>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</si>
  <si>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</si>
  <si>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</si>
  <si>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</si>
  <si>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</si>
  <si>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</si>
  <si>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</si>
  <si>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</si>
  <si>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</si>
  <si>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</si>
  <si>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</si>
  <si>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</si>
  <si>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</si>
  <si>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</si>
  <si>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</si>
  <si>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</si>
  <si>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</si>
  <si>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</si>
  <si>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</si>
  <si>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</si>
  <si>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</si>
  <si>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</si>
  <si>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</si>
  <si>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</si>
  <si>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</si>
  <si>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</si>
  <si>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</si>
  <si>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</si>
  <si>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</si>
  <si>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</si>
  <si>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</si>
  <si>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</si>
  <si>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</si>
  <si>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</si>
  <si>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</si>
  <si>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</si>
  <si>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</si>
  <si>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</si>
  <si>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</si>
  <si>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</si>
  <si>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</si>
  <si>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</si>
  <si>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</si>
  <si>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</si>
  <si>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</si>
  <si>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</si>
  <si>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</si>
  <si>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</si>
  <si>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</si>
  <si>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</si>
  <si>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</si>
  <si>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</si>
  <si>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</si>
  <si>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</si>
  <si>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</si>
  <si>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</si>
  <si>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</si>
  <si>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</si>
  <si>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</si>
  <si>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</si>
  <si>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</si>
  <si>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</si>
  <si>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</si>
  <si>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</si>
  <si>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</si>
  <si>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</si>
  <si>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</si>
  <si>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</si>
  <si>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</si>
  <si>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</si>
  <si>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</si>
  <si>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</si>
  <si>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</si>
  <si>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</si>
  <si>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</si>
  <si>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</si>
  <si>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</si>
  <si>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</si>
  <si>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</si>
  <si>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</si>
  <si>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</si>
  <si>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</si>
  <si>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</si>
  <si>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</si>
  <si>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</si>
  <si>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</si>
  <si>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</si>
  <si>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</si>
  <si>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</si>
  <si>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</si>
  <si>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</si>
  <si>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</si>
  <si>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</si>
  <si>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</si>
  <si>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</si>
  <si>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</si>
  <si>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</si>
  <si>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</si>
  <si>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</si>
  <si>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</si>
  <si>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</si>
  <si>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</si>
  <si>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</si>
  <si>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</si>
  <si>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</si>
  <si>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</si>
  <si>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</si>
  <si>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</si>
  <si>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</si>
  <si>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</si>
  <si>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</si>
  <si>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</si>
  <si>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</si>
  <si>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</si>
  <si>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</si>
  <si>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</si>
  <si>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</si>
  <si>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</si>
  <si>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</si>
  <si>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</si>
  <si>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</si>
  <si>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</si>
  <si>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</si>
  <si>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</si>
  <si>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</si>
  <si>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</si>
  <si>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</si>
  <si>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</si>
  <si>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</si>
  <si>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</si>
  <si>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</si>
  <si>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</si>
  <si>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</si>
  <si>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</si>
  <si>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</si>
  <si>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</si>
  <si>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</si>
  <si>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</si>
  <si>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</si>
  <si>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</si>
  <si>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</si>
  <si>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</si>
  <si>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</si>
  <si>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</si>
  <si>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</si>
  <si>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</si>
  <si>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</si>
  <si>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</si>
  <si>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</si>
  <si>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</si>
  <si>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</si>
  <si>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</si>
  <si>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</si>
  <si>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</si>
  <si>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</si>
  <si>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</si>
  <si>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</si>
  <si>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</si>
  <si>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</si>
  <si>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</si>
  <si>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</si>
  <si>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</si>
  <si>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</si>
  <si>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</si>
  <si>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</si>
  <si>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</si>
  <si>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</si>
  <si>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</si>
  <si>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</si>
  <si>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</si>
  <si>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</si>
  <si>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</si>
  <si>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</si>
  <si>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</si>
  <si>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</si>
  <si>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</si>
  <si>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</si>
  <si>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</si>
  <si>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</si>
  <si>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</si>
  <si>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</si>
  <si>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</si>
  <si>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</si>
  <si>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</si>
  <si>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</si>
  <si>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</si>
  <si>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</si>
  <si>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</si>
  <si>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</si>
  <si>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</si>
  <si>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</si>
  <si>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</si>
  <si>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</si>
  <si>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</si>
  <si>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</si>
  <si>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</si>
  <si>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</si>
  <si>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</si>
  <si>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</si>
  <si>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</si>
  <si>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</si>
  <si>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</si>
  <si>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</si>
  <si>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</si>
  <si>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</si>
  <si>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</si>
  <si>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</si>
  <si>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</si>
  <si>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</si>
  <si>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</si>
  <si>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</si>
  <si>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</si>
  <si>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</si>
  <si>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</si>
  <si>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</si>
  <si>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</si>
  <si>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</si>
  <si>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</si>
  <si>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</si>
  <si>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</si>
  <si>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</si>
  <si>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</si>
  <si>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</si>
  <si>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</si>
  <si>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</si>
  <si>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</si>
  <si>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</si>
  <si>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</si>
  <si>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</si>
  <si>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</si>
  <si>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</si>
  <si>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</si>
  <si>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</si>
  <si>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</si>
  <si>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</si>
  <si>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</si>
  <si>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</si>
  <si>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</si>
  <si>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</si>
  <si>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</si>
  <si>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</si>
  <si>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</si>
  <si>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</si>
  <si>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</si>
  <si>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</si>
  <si>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</si>
  <si>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</si>
  <si>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</si>
  <si>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</si>
  <si>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</si>
  <si>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</si>
  <si>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</si>
  <si>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</si>
  <si>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</si>
  <si>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</si>
  <si>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</si>
  <si>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</si>
  <si>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</si>
  <si>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</si>
  <si>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</si>
  <si>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</si>
  <si>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</si>
  <si>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</si>
  <si>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</si>
  <si>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</si>
  <si>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</si>
  <si>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</si>
  <si>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</si>
  <si>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</si>
  <si>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</si>
  <si>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</si>
  <si>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</si>
  <si>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</si>
  <si>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</si>
  <si>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</si>
  <si>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</si>
  <si>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</si>
  <si>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</si>
  <si>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</si>
  <si>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</si>
  <si>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</si>
  <si>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</si>
  <si>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</si>
  <si>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</si>
  <si>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</si>
  <si>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</si>
  <si>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</si>
  <si>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</si>
  <si>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</si>
  <si>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</si>
  <si>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</si>
  <si>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</si>
  <si>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</si>
  <si>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</si>
  <si>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</si>
  <si>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</si>
  <si>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</si>
  <si>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</si>
  <si>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</si>
  <si>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</si>
  <si>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</si>
  <si>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</si>
  <si>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</si>
  <si>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</si>
  <si>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</si>
  <si>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</si>
  <si>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</si>
  <si>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</si>
  <si>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</si>
  <si>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</si>
  <si>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</si>
  <si>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</si>
  <si>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</si>
  <si>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</si>
  <si>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</si>
  <si>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</si>
  <si>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</si>
  <si>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</si>
  <si>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</si>
  <si>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</si>
  <si>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</si>
  <si>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</si>
  <si>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</si>
  <si>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</si>
  <si>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</si>
  <si>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</si>
  <si>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</si>
  <si>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</si>
  <si>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</si>
  <si>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</si>
  <si>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</si>
  <si>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</si>
  <si>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</si>
  <si>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</si>
  <si>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</si>
  <si>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</si>
  <si>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</si>
  <si>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</si>
  <si>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</si>
  <si>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</si>
  <si>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</si>
  <si>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</si>
  <si>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</si>
  <si>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</si>
  <si>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</si>
  <si>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</si>
  <si>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</si>
  <si>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</si>
  <si>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</si>
  <si>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</si>
  <si>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</si>
  <si>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</si>
  <si>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</si>
  <si>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</si>
  <si>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</si>
  <si>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</si>
  <si>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</si>
  <si>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</si>
  <si>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</si>
  <si>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</si>
  <si>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</si>
  <si>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</si>
  <si>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</si>
  <si>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</si>
  <si>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</si>
  <si>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</si>
  <si>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</si>
  <si>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</si>
  <si>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</si>
  <si>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</si>
  <si>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</si>
  <si>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</si>
  <si>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</si>
  <si>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</si>
  <si>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</si>
  <si>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</si>
  <si>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</si>
  <si>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</si>
  <si>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</si>
  <si>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</si>
  <si>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</si>
  <si>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</si>
  <si>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</si>
  <si>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</si>
  <si>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</si>
  <si>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</si>
  <si>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</si>
  <si>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</si>
  <si>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</si>
  <si>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</si>
  <si>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</si>
  <si>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</si>
  <si>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</si>
  <si>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</si>
  <si>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</si>
  <si>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</si>
  <si>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</si>
  <si>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</si>
  <si>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</si>
  <si>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</si>
  <si>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</si>
  <si>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</si>
  <si>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</si>
  <si>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</si>
  <si>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</si>
  <si>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</si>
  <si>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</si>
  <si>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</si>
  <si>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</si>
  <si>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</si>
  <si>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</si>
  <si>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</si>
  <si>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</si>
  <si>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</si>
  <si>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</si>
  <si>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</si>
  <si>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</si>
  <si>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</si>
  <si>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</si>
  <si>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</si>
  <si>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</si>
  <si>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</si>
  <si>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</si>
  <si>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</si>
  <si>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</si>
  <si>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</si>
  <si>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</si>
  <si>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</si>
  <si>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</si>
  <si>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</si>
  <si>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</si>
  <si>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</si>
  <si>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</si>
  <si>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</si>
  <si>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</si>
  <si>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</si>
  <si>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</si>
  <si>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</si>
  <si>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</si>
  <si>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</si>
  <si>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</si>
  <si>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</si>
  <si>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</si>
  <si>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</si>
  <si>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</si>
  <si>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</si>
  <si>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</si>
  <si>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</si>
  <si>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</si>
  <si>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</si>
  <si>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</si>
  <si>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</si>
  <si>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</si>
  <si>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</si>
  <si>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</si>
  <si>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</si>
  <si>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</si>
  <si>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</si>
  <si>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</si>
  <si>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</si>
  <si>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</si>
  <si>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</si>
  <si>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</si>
  <si>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</si>
  <si>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</si>
  <si>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</si>
  <si>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</si>
  <si>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</si>
  <si>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</si>
  <si>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</si>
  <si>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</si>
  <si>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</si>
  <si>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</si>
  <si>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</si>
  <si>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</si>
  <si>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</si>
  <si>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</si>
  <si>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</si>
  <si>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</si>
  <si>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</si>
  <si>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</si>
  <si>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</si>
  <si>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</si>
  <si>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</si>
  <si>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</si>
  <si>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</si>
  <si>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</si>
  <si>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</si>
  <si>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</si>
  <si>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</si>
  <si>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</si>
  <si>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</si>
  <si>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</si>
  <si>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</si>
  <si>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</si>
  <si>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</si>
  <si>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</si>
  <si>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</si>
  <si>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</si>
  <si>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</si>
  <si>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</si>
  <si>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</si>
  <si>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</si>
  <si>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</si>
  <si>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</si>
  <si>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</si>
  <si>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</si>
  <si>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</si>
  <si>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</si>
  <si>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</si>
  <si>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</si>
  <si>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</si>
  <si>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</si>
  <si>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</si>
  <si>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</si>
  <si>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</si>
  <si>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</si>
  <si>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</si>
  <si>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</si>
  <si>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</si>
  <si>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</si>
  <si>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</si>
  <si>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</si>
  <si>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</si>
  <si>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</si>
  <si>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</si>
  <si>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</si>
  <si>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</si>
  <si>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</si>
  <si>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</si>
  <si>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</si>
  <si>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</si>
  <si>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</si>
  <si>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</si>
  <si>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</si>
  <si>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</si>
  <si>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</si>
  <si>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</si>
  <si>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</si>
  <si>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</si>
  <si>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</si>
  <si>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</si>
  <si>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</si>
  <si>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</si>
  <si>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</si>
  <si>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</si>
  <si>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</si>
  <si>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</si>
  <si>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</si>
  <si>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</si>
  <si>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</si>
  <si>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</si>
  <si>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</si>
  <si>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</si>
  <si>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</si>
  <si>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</si>
  <si>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</si>
  <si>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</si>
  <si>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</si>
  <si>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</si>
  <si>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</si>
  <si>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</si>
  <si>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</si>
  <si>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</si>
  <si>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</si>
  <si>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</si>
  <si>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</si>
  <si>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</si>
  <si>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</si>
  <si>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</si>
  <si>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</si>
  <si>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</si>
  <si>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</si>
  <si>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</si>
  <si>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</si>
  <si>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</si>
  <si>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</si>
  <si>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</si>
  <si>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</si>
  <si>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</si>
  <si>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</si>
  <si>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</si>
  <si>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</si>
  <si>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</si>
  <si>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</si>
  <si>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</si>
  <si>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</si>
  <si>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</si>
  <si>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</si>
  <si>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</si>
  <si>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</si>
  <si>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</si>
  <si>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</si>
  <si>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</si>
  <si>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</si>
  <si>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</si>
  <si>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</si>
  <si>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</si>
  <si>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</si>
  <si>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</si>
  <si>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</si>
  <si>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</si>
  <si>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</si>
  <si>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</si>
  <si>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</si>
  <si>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</si>
  <si>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</si>
  <si>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</si>
  <si>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</si>
  <si>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</si>
  <si>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</si>
  <si>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</si>
  <si>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</si>
  <si>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</si>
  <si>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</si>
  <si>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</si>
  <si>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</si>
  <si>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</si>
  <si>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</si>
  <si>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</si>
  <si>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</si>
  <si>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</si>
  <si>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</si>
  <si>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</si>
  <si>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</si>
  <si>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</si>
  <si>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</si>
  <si>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</si>
  <si>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</si>
  <si>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</si>
  <si>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</si>
  <si>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</si>
  <si>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</si>
  <si>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</si>
  <si>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</si>
  <si>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</si>
  <si>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</si>
  <si>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</si>
  <si>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</si>
  <si>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</si>
  <si>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</si>
  <si>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</si>
  <si>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</si>
  <si>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</si>
  <si>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</si>
  <si>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</si>
  <si>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</si>
  <si>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</si>
  <si>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</si>
  <si>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</si>
  <si>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</si>
  <si>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</si>
  <si>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</si>
  <si>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</si>
  <si>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</si>
  <si>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</si>
  <si>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</si>
  <si>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</si>
  <si>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</si>
  <si>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</si>
  <si>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</si>
  <si>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</si>
  <si>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</si>
  <si>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</si>
  <si>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</si>
  <si>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</si>
  <si>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</si>
  <si>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</si>
  <si>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</si>
  <si>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</si>
  <si>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</si>
  <si>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</si>
  <si>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</si>
  <si>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</si>
  <si>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</si>
  <si>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</si>
  <si>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</si>
  <si>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</si>
  <si>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</si>
  <si>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</si>
  <si>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</si>
  <si>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</si>
  <si>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</si>
  <si>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</si>
  <si>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</si>
  <si>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</si>
  <si>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</si>
  <si>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</si>
  <si>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</si>
  <si>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</si>
  <si>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</si>
  <si>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</si>
  <si>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</si>
  <si>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</si>
  <si>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</si>
  <si>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</si>
  <si>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</si>
  <si>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</si>
  <si>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</si>
  <si>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</si>
  <si>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</si>
  <si>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</si>
  <si>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</si>
  <si>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</si>
  <si>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</si>
  <si>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</si>
  <si>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</si>
  <si>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</si>
  <si>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</si>
  <si>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</si>
  <si>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</si>
  <si>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</si>
  <si>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</si>
  <si>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</si>
  <si>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</si>
  <si>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</si>
  <si>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</si>
  <si>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</si>
  <si>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</si>
  <si>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</si>
  <si>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</si>
  <si>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</si>
  <si>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</si>
  <si>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</si>
  <si>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</si>
  <si>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</si>
  <si>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</si>
  <si>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</si>
  <si>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</si>
  <si>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</si>
  <si>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</si>
  <si>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</si>
  <si>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</si>
  <si>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</si>
  <si>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</si>
  <si>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</si>
  <si>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</si>
  <si>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</si>
  <si>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</si>
  <si>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</si>
  <si>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</si>
  <si>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</si>
  <si>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</si>
  <si>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</si>
  <si>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</si>
  <si>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</si>
  <si>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</si>
  <si>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</si>
  <si>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</si>
  <si>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</si>
  <si>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</si>
  <si>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</si>
  <si>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</si>
  <si>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</si>
  <si>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</si>
  <si>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</si>
  <si>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</si>
  <si>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</si>
  <si>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</si>
  <si>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</si>
  <si>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</si>
  <si>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</si>
  <si>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</si>
  <si>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</si>
  <si>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</si>
  <si>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</si>
  <si>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</si>
  <si>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</si>
  <si>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</si>
  <si>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</si>
  <si>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</si>
  <si>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</si>
  <si>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</si>
  <si>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</si>
  <si>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</si>
  <si>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</si>
  <si>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</si>
  <si>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</si>
  <si>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</si>
  <si>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</si>
  <si>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</si>
  <si>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</si>
  <si>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</si>
  <si>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</si>
  <si>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</si>
  <si>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</si>
  <si>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</si>
  <si>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</si>
  <si>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</si>
  <si>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</si>
  <si>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</si>
  <si>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</si>
  <si>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</si>
  <si>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</si>
  <si>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</si>
  <si>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</si>
  <si>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</si>
  <si>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</si>
  <si>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</si>
  <si>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</si>
  <si>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</si>
  <si>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</si>
  <si>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</si>
  <si>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</si>
  <si>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</si>
  <si>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</si>
  <si>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</si>
  <si>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</si>
  <si>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</si>
  <si>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</si>
  <si>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</si>
  <si>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</si>
  <si>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</si>
  <si>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</si>
  <si>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</si>
  <si>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</si>
  <si>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</si>
  <si>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</si>
  <si>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</si>
  <si>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</si>
  <si>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</si>
  <si>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</si>
  <si>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</si>
  <si>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</si>
  <si>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</si>
  <si>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</si>
  <si>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</si>
  <si>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</si>
  <si>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</si>
  <si>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</si>
  <si>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</si>
  <si>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</si>
  <si>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</si>
  <si>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</si>
  <si>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</si>
  <si>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</si>
  <si>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</si>
  <si>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</si>
  <si>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</si>
  <si>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</si>
  <si>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</si>
  <si>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</si>
  <si>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</si>
  <si>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</si>
  <si>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</si>
  <si>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</si>
  <si>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</si>
  <si>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</si>
  <si>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</si>
  <si>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</si>
  <si>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</si>
  <si>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</si>
  <si>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</si>
  <si>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</si>
  <si>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</si>
  <si>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</si>
  <si>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</si>
  <si>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</si>
  <si>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</si>
  <si>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</si>
  <si>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</si>
  <si>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</si>
  <si>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</si>
  <si>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</si>
  <si>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</si>
  <si>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</si>
  <si>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</si>
  <si>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</si>
  <si>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</si>
  <si>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</si>
  <si>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</si>
  <si>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</si>
  <si>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</si>
  <si>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</si>
  <si>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</si>
  <si>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</si>
  <si>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</si>
  <si>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</si>
  <si>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</si>
  <si>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</si>
  <si>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</si>
  <si>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</si>
  <si>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</si>
  <si>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</si>
  <si>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</si>
  <si>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</si>
  <si>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</si>
  <si>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</si>
  <si>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</si>
  <si>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</si>
  <si>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</si>
  <si>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</si>
  <si>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</si>
  <si>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</si>
  <si>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</si>
  <si>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</si>
  <si>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</si>
  <si>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</si>
  <si>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</si>
  <si>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</si>
  <si>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</si>
  <si>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</si>
  <si>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</si>
  <si>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</si>
  <si>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</si>
  <si>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</si>
  <si>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</si>
  <si>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</si>
  <si>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</si>
  <si>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</si>
  <si>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</si>
  <si>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</si>
  <si>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</si>
  <si>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</si>
  <si>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</si>
  <si>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</si>
  <si>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</si>
  <si>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</si>
  <si>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</si>
  <si>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</si>
  <si>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</si>
  <si>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</si>
  <si>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</si>
  <si>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</si>
  <si>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</si>
  <si>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</si>
  <si>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</si>
  <si>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</si>
  <si>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</si>
  <si>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</si>
  <si>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</si>
  <si>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</si>
  <si>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</si>
  <si>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</si>
  <si>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</si>
  <si>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</si>
  <si>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</si>
  <si>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</si>
  <si>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</si>
  <si>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</si>
  <si>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</si>
  <si>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</si>
  <si>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</si>
  <si>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</si>
  <si>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</si>
  <si>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</si>
  <si>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</si>
  <si>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</si>
  <si>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</si>
  <si>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</si>
  <si>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</si>
  <si>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</si>
  <si>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</si>
  <si>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</si>
  <si>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</si>
  <si>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</si>
  <si>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</si>
  <si>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</si>
  <si>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</si>
  <si>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</si>
  <si>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</si>
  <si>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</si>
  <si>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</si>
  <si>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</si>
  <si>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</si>
  <si>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</si>
  <si>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</si>
  <si>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</si>
  <si>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</si>
  <si>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</si>
  <si>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</si>
  <si>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</si>
  <si>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</si>
  <si>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</si>
  <si>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</si>
  <si>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</si>
  <si>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</si>
  <si>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</si>
  <si>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</si>
  <si>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</si>
  <si>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</si>
  <si>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</si>
  <si>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</si>
  <si>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</si>
  <si>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</si>
  <si>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</si>
  <si>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</si>
  <si>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</si>
  <si>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</si>
  <si>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</si>
  <si>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</si>
  <si>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</si>
  <si>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</si>
  <si>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</si>
  <si>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</si>
  <si>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</si>
  <si>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</si>
  <si>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</si>
  <si>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</si>
  <si>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</si>
  <si>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</si>
  <si>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</si>
  <si>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</si>
  <si>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</si>
  <si>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</si>
  <si>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</si>
  <si>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</si>
  <si>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</si>
  <si>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</si>
  <si>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</si>
  <si>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</si>
  <si>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</si>
  <si>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</si>
  <si>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</si>
  <si>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</si>
  <si>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</si>
  <si>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</si>
  <si>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</si>
  <si>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</si>
  <si>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</si>
  <si>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</si>
  <si>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</si>
  <si>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</si>
  <si>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</si>
  <si>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</si>
  <si>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</si>
  <si>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</si>
  <si>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</si>
  <si>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</si>
  <si>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</si>
  <si>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</si>
  <si>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</si>
  <si>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</si>
  <si>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</si>
  <si>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</si>
  <si>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</si>
  <si>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</si>
  <si>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</si>
  <si>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</si>
  <si>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</si>
  <si>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</si>
  <si>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</si>
  <si>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</si>
  <si>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</si>
  <si>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</si>
  <si>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</si>
  <si>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</si>
  <si>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</si>
  <si>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</si>
  <si>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</si>
  <si>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</si>
  <si>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</si>
  <si>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</si>
  <si>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</si>
  <si>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</si>
  <si>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</si>
  <si>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</si>
  <si>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</si>
  <si>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</si>
  <si>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</si>
  <si>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</si>
  <si>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</si>
  <si>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</si>
  <si>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</si>
  <si>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</si>
  <si>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</si>
  <si>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</si>
  <si>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</si>
  <si>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</si>
  <si>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</si>
  <si>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</si>
  <si>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</si>
  <si>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</si>
  <si>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</si>
  <si>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</si>
  <si>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</si>
  <si>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</si>
  <si>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</si>
  <si>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</si>
  <si>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</si>
  <si>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</si>
  <si>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</si>
  <si>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</si>
  <si>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</si>
  <si>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</si>
  <si>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</si>
  <si>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</si>
  <si>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</si>
  <si>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</si>
  <si>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</si>
  <si>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</si>
  <si>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</si>
  <si>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</si>
  <si>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</si>
  <si>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</si>
  <si>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</si>
  <si>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</si>
  <si>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</si>
  <si>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</si>
  <si>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</si>
  <si>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</si>
  <si>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</si>
  <si>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</si>
  <si>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</si>
  <si>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</si>
  <si>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</si>
  <si>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</si>
  <si>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</si>
  <si>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</si>
  <si>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</si>
  <si>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</si>
  <si>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</si>
  <si>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</si>
  <si>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</si>
  <si>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</si>
  <si>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</si>
  <si>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</si>
  <si>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</si>
  <si>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</si>
  <si>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</si>
  <si>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</si>
  <si>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</si>
  <si>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</si>
  <si>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</si>
  <si>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</si>
  <si>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</si>
  <si>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</si>
  <si>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</si>
  <si>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</si>
  <si>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</si>
  <si>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</si>
  <si>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</si>
  <si>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</si>
  <si>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</si>
  <si>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</si>
  <si>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</si>
  <si>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</si>
  <si>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</si>
  <si>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</si>
  <si>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</si>
  <si>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</si>
  <si>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</si>
  <si>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</si>
  <si>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</si>
  <si>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</si>
  <si>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</si>
  <si>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</si>
  <si>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</si>
  <si>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</si>
  <si>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</si>
  <si>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</si>
  <si>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</si>
  <si>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</si>
  <si>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</si>
  <si>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</si>
  <si>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</si>
  <si>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</si>
  <si>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</si>
  <si>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</si>
  <si>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</si>
  <si>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</si>
  <si>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</si>
  <si>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</si>
  <si>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</si>
  <si>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</si>
  <si>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</si>
  <si>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</si>
  <si>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</si>
  <si>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</si>
  <si>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</si>
  <si>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</si>
  <si>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</si>
  <si>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</si>
  <si>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</si>
  <si>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</si>
  <si>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</si>
  <si>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</si>
  <si>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</si>
  <si>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</si>
  <si>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</si>
  <si>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</si>
  <si>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</si>
  <si>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</si>
  <si>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</si>
  <si>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</si>
  <si>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</si>
  <si>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</si>
  <si>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</si>
  <si>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</si>
  <si>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</si>
  <si>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</si>
  <si>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</si>
  <si>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</si>
  <si>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</si>
  <si>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</si>
  <si>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</si>
  <si>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</si>
  <si>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</si>
  <si>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</si>
  <si>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</si>
  <si>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</si>
  <si>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</si>
  <si>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</si>
  <si>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</si>
  <si>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</si>
  <si>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</si>
  <si>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</si>
  <si>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</si>
  <si>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</si>
  <si>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</si>
  <si>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</si>
  <si>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</si>
  <si>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</si>
  <si>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</si>
  <si>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</si>
  <si>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</si>
  <si>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</si>
  <si>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</si>
  <si>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</si>
  <si>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</si>
  <si>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</si>
  <si>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</si>
  <si>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</si>
  <si>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</si>
  <si>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</si>
  <si>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</si>
  <si>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</si>
  <si>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</si>
  <si>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</si>
  <si>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</si>
  <si>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</si>
  <si>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</si>
  <si>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</si>
  <si>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</si>
  <si>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</si>
  <si>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</si>
  <si>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</si>
  <si>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</si>
  <si>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</si>
  <si>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</si>
  <si>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</si>
  <si>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</si>
  <si>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</si>
  <si>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</si>
  <si>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</si>
  <si>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</si>
  <si>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</si>
  <si>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</si>
  <si>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</si>
  <si>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</si>
  <si>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</si>
  <si>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</si>
  <si>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</si>
  <si>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</si>
  <si>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</si>
  <si>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</si>
  <si>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</si>
  <si>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</si>
  <si>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</si>
  <si>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</si>
  <si>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</si>
  <si>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</si>
  <si>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</si>
  <si>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</si>
  <si>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</si>
  <si>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</si>
  <si>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</si>
  <si>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</si>
  <si>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</si>
  <si>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</si>
  <si>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</si>
  <si>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</si>
  <si>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</si>
  <si>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</si>
  <si>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</si>
  <si>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</si>
  <si>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</si>
  <si>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</si>
  <si>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</si>
  <si>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</si>
  <si>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</si>
  <si>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</si>
  <si>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</si>
  <si>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</si>
  <si>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</si>
  <si>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</si>
  <si>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</si>
  <si>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</si>
  <si>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</si>
  <si>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</si>
  <si>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</si>
  <si>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</si>
  <si>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</si>
  <si>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</si>
  <si>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</si>
  <si>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</si>
  <si>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</si>
  <si>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</si>
  <si>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</si>
  <si>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</si>
  <si>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</si>
  <si>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</si>
  <si>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</si>
  <si>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</si>
  <si>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</si>
  <si>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</si>
  <si>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</si>
  <si>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</si>
  <si>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</si>
  <si>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</si>
  <si>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</si>
  <si>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</si>
  <si>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</si>
  <si>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</si>
  <si>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</si>
  <si>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</si>
  <si>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</si>
  <si>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</si>
  <si>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</si>
  <si>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</si>
  <si>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</si>
  <si>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</si>
  <si>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</si>
  <si>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</si>
  <si>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</si>
  <si>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</si>
  <si>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</si>
  <si>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</si>
  <si>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</si>
  <si>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</si>
  <si>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</si>
  <si>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</si>
  <si>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</si>
  <si>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</si>
  <si>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</si>
  <si>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</si>
  <si>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</si>
  <si>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</si>
  <si>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</si>
  <si>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</si>
  <si>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</si>
  <si>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</si>
  <si>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</si>
  <si>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</si>
  <si>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</si>
  <si>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</si>
  <si>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</si>
  <si>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</si>
  <si>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</si>
  <si>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</si>
  <si>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</si>
  <si>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</si>
  <si>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</si>
  <si>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</si>
  <si>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</si>
  <si>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</si>
  <si>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</si>
  <si>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</si>
  <si>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</si>
  <si>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</si>
  <si>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</si>
  <si>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</si>
  <si>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</si>
  <si>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</si>
  <si>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</si>
  <si>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</si>
  <si>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</si>
  <si>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</si>
  <si>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</si>
  <si>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</si>
  <si>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</si>
  <si>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</si>
  <si>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</si>
  <si>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</si>
  <si>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</si>
  <si>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</si>
  <si>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</si>
  <si>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</si>
  <si>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</si>
  <si>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</si>
  <si>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</si>
  <si>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</si>
  <si>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</si>
  <si>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</si>
  <si>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</si>
  <si>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</si>
  <si>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</si>
  <si>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</si>
  <si>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</si>
  <si>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</si>
  <si>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</si>
  <si>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</si>
  <si>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</si>
  <si>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</si>
  <si>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</si>
  <si>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</si>
  <si>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</si>
  <si>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</si>
  <si>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</si>
  <si>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</si>
  <si>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</si>
  <si>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</si>
  <si>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</si>
  <si>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</si>
  <si>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</si>
  <si>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</si>
  <si>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</si>
  <si>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</si>
  <si>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</si>
  <si>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</si>
  <si>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</si>
  <si>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</si>
  <si>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</si>
  <si>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</si>
  <si>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</si>
  <si>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</si>
  <si>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</si>
  <si>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</si>
  <si>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</si>
  <si>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</si>
  <si>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</si>
  <si>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</si>
  <si>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</si>
  <si>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</si>
  <si>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</si>
  <si>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</si>
  <si>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</si>
  <si>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</si>
  <si>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</si>
  <si>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</si>
  <si>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</si>
  <si>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</si>
  <si>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</si>
  <si>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</si>
  <si>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</si>
  <si>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</si>
  <si>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</si>
  <si>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</si>
  <si>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</si>
  <si>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</si>
  <si>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</si>
  <si>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</si>
  <si>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</si>
  <si>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</si>
  <si>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</si>
  <si>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</si>
  <si>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</si>
  <si>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</si>
  <si>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</si>
  <si>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</si>
  <si>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</si>
  <si>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</si>
  <si>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</si>
  <si>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</si>
  <si>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</si>
  <si>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</si>
  <si>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</si>
  <si>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</si>
  <si>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</si>
  <si>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</si>
  <si>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</si>
  <si>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</si>
  <si>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</si>
  <si>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</si>
  <si>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</si>
  <si>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</si>
  <si>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</si>
  <si>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</si>
  <si>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</si>
  <si>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</si>
  <si>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</si>
  <si>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</si>
  <si>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</si>
  <si>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</si>
  <si>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</si>
  <si>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</si>
  <si>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</si>
  <si>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</si>
  <si>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</si>
  <si>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</si>
  <si>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</si>
  <si>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</si>
  <si>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</si>
  <si>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</si>
  <si>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</si>
  <si>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</si>
  <si>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</si>
  <si>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</si>
  <si>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</si>
  <si>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</si>
  <si>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</si>
  <si>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</si>
  <si>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</si>
  <si>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</si>
  <si>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</si>
  <si>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</si>
  <si>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</si>
  <si>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</si>
  <si>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</si>
  <si>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</si>
  <si>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</si>
  <si>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</si>
  <si>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</si>
  <si>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</si>
  <si>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</si>
  <si>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</si>
  <si>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</si>
  <si>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</si>
  <si>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</si>
  <si>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</si>
  <si>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</si>
  <si>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</si>
  <si>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</si>
  <si>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</si>
  <si>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</si>
  <si>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</si>
  <si>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</si>
  <si>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</si>
  <si>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</si>
  <si>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</si>
  <si>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</si>
  <si>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</si>
  <si>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</si>
  <si>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</si>
  <si>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</si>
  <si>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</si>
  <si>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</si>
  <si>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</si>
  <si>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</si>
  <si>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</si>
  <si>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</si>
  <si>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</si>
  <si>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</si>
  <si>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</si>
  <si>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</si>
  <si>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</si>
  <si>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</si>
  <si>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</si>
  <si>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</si>
  <si>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</si>
  <si>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</si>
  <si>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</si>
  <si>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</si>
  <si>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</si>
  <si>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</si>
  <si>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</si>
  <si>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</si>
  <si>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</si>
  <si>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</si>
  <si>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</si>
  <si>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</si>
  <si>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</si>
  <si>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</si>
  <si>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</si>
  <si>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</si>
  <si>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</si>
  <si>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</si>
  <si>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</si>
  <si>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</si>
  <si>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</si>
  <si>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</si>
  <si>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</si>
  <si>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</si>
  <si>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</si>
  <si>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</si>
  <si>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</si>
  <si>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</si>
  <si>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</si>
  <si>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</si>
  <si>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</si>
  <si>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</si>
  <si>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</si>
  <si>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</si>
  <si>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</si>
  <si>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</si>
  <si>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</si>
  <si>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</si>
  <si>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</si>
  <si>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</si>
  <si>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</si>
  <si>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</si>
  <si>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</si>
  <si>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</si>
  <si>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</si>
  <si>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</si>
  <si>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</si>
  <si>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</si>
  <si>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</si>
  <si>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</si>
  <si>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</si>
  <si>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</si>
  <si>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</si>
  <si>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</si>
  <si>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</si>
  <si>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</si>
  <si>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</si>
  <si>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</si>
  <si>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</si>
  <si>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</si>
  <si>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</si>
  <si>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</si>
  <si>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</si>
  <si>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</si>
  <si>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</si>
  <si>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</si>
  <si>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</si>
  <si>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</si>
  <si>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</si>
  <si>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</si>
  <si>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</si>
  <si>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</si>
  <si>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</si>
  <si>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</si>
  <si>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</si>
  <si>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</si>
  <si>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</si>
  <si>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</si>
  <si>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</si>
  <si>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</si>
  <si>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</si>
  <si>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</si>
  <si>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</si>
  <si>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</si>
  <si>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</si>
  <si>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</si>
  <si>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</si>
  <si>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</si>
  <si>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</si>
  <si>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</si>
  <si>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</si>
  <si>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</si>
  <si>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</si>
  <si>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</si>
  <si>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</si>
  <si>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</si>
  <si>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</si>
  <si>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</si>
  <si>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</si>
  <si>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</si>
  <si>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</si>
  <si>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</si>
  <si>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</si>
  <si>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</si>
  <si>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</si>
  <si>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</si>
  <si>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</si>
  <si>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</si>
  <si>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</si>
  <si>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</si>
  <si>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</si>
  <si>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</si>
  <si>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</si>
  <si>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</si>
  <si>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</si>
  <si>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</si>
  <si>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</si>
  <si>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</si>
  <si>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</si>
  <si>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</si>
  <si>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</si>
  <si>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</si>
  <si>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</si>
  <si>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</si>
  <si>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</si>
  <si>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</si>
  <si>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</si>
  <si>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</si>
  <si>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</si>
  <si>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</si>
  <si>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</si>
  <si>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</si>
  <si>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</si>
  <si>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</si>
  <si>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</si>
  <si>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</si>
  <si>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</si>
  <si>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</si>
  <si>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</si>
  <si>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</si>
  <si>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</si>
  <si>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</si>
  <si>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</si>
  <si>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</si>
  <si>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</si>
  <si>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</si>
  <si>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</si>
  <si>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</si>
  <si>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</si>
  <si>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</si>
  <si>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</si>
  <si>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</si>
  <si>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</si>
  <si>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</si>
  <si>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</si>
  <si>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</si>
  <si>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</si>
  <si>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</si>
  <si>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</si>
  <si>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</si>
  <si>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</si>
  <si>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</si>
  <si>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</si>
  <si>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</si>
  <si>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</si>
  <si>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</si>
  <si>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</si>
  <si>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</si>
  <si>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</si>
  <si>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</si>
  <si>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</si>
  <si>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</si>
  <si>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</si>
  <si>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</si>
  <si>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</si>
  <si>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</si>
  <si>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</si>
  <si>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</si>
  <si>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</si>
  <si>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</si>
  <si>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</si>
  <si>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</si>
  <si>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</si>
  <si>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</si>
  <si>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</si>
  <si>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</si>
  <si>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</si>
  <si>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</si>
  <si>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</si>
  <si>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</si>
  <si>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</si>
  <si>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</si>
  <si>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</si>
  <si>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</si>
  <si>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</si>
  <si>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</si>
  <si>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</si>
  <si>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</si>
  <si>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</si>
  <si>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</si>
  <si>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</si>
  <si>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</si>
  <si>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</si>
  <si>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</si>
  <si>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</si>
  <si>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</si>
  <si>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</si>
  <si>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</si>
  <si>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</si>
  <si>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</si>
  <si>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</si>
  <si>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</si>
  <si>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</si>
  <si>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</si>
  <si>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</si>
  <si>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</si>
  <si>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</si>
  <si>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</si>
  <si>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</si>
  <si>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</si>
  <si>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</si>
  <si>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</si>
  <si>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</si>
  <si>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</si>
  <si>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</si>
  <si>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</si>
  <si>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</si>
  <si>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</si>
  <si>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</si>
  <si>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</si>
  <si>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</si>
  <si>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</si>
  <si>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</si>
  <si>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</si>
  <si>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</si>
  <si>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</si>
  <si>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</si>
  <si>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</si>
  <si>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</si>
  <si>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</si>
  <si>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</si>
  <si>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</si>
  <si>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</si>
  <si>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</si>
  <si>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</si>
  <si>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</si>
  <si>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</si>
  <si>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</si>
  <si>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</si>
  <si>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</si>
  <si>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</si>
  <si>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</si>
  <si>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</si>
  <si>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</si>
  <si>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</si>
  <si>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</si>
  <si>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</si>
  <si>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</si>
  <si>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</si>
  <si>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</si>
  <si>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</si>
  <si>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</si>
  <si>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</si>
  <si>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</si>
  <si>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</si>
  <si>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</si>
  <si>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</si>
  <si>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</si>
  <si>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</si>
  <si>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</si>
  <si>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</si>
  <si>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</si>
  <si>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</si>
  <si>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</si>
  <si>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</si>
  <si>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</si>
  <si>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</si>
  <si>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</si>
  <si>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</si>
  <si>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</si>
  <si>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</si>
  <si>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</si>
  <si>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</si>
  <si>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</si>
  <si>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</si>
  <si>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</si>
  <si>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</si>
  <si>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</si>
  <si>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</si>
  <si>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</si>
  <si>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</si>
  <si>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</si>
  <si>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</si>
  <si>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</si>
  <si>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</si>
  <si>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</si>
  <si>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</si>
  <si>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</si>
  <si>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</si>
  <si>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</si>
  <si>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</si>
  <si>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</si>
  <si>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</si>
  <si>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</si>
  <si>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</si>
  <si>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</si>
  <si>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</si>
  <si>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</si>
  <si>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</si>
  <si>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</si>
  <si>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</si>
  <si>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</si>
  <si>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</si>
  <si>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</si>
  <si>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</si>
  <si>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</si>
  <si>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</si>
  <si>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</si>
  <si>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</si>
  <si>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</si>
  <si>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</si>
  <si>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</si>
  <si>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</si>
  <si>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</si>
  <si>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</si>
  <si>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</si>
  <si>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</si>
  <si>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</si>
  <si>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</si>
  <si>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</si>
  <si>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</si>
  <si>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</si>
  <si>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</si>
  <si>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</si>
  <si>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</si>
  <si>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</si>
  <si>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</si>
  <si>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</si>
  <si>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</si>
  <si>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</si>
  <si>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</si>
  <si>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</si>
  <si>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</si>
  <si>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</si>
  <si>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</si>
  <si>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</si>
  <si>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</si>
  <si>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</si>
  <si>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</si>
  <si>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</si>
  <si>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</si>
  <si>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</si>
  <si>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</si>
  <si>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</si>
  <si>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</si>
  <si>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</si>
  <si>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</si>
  <si>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</si>
  <si>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</si>
  <si>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</si>
  <si>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</si>
  <si>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</si>
  <si>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</si>
  <si>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</si>
  <si>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</si>
  <si>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</si>
  <si>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</si>
  <si>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</si>
  <si>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</si>
  <si>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</si>
  <si>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</si>
  <si>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</si>
  <si>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</si>
  <si>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</si>
  <si>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</si>
  <si>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</si>
  <si>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</si>
  <si>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</si>
  <si>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</si>
  <si>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</si>
  <si>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</si>
  <si>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</si>
  <si>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</si>
  <si>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</si>
  <si>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</si>
  <si>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</si>
  <si>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</si>
  <si>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</si>
  <si>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</si>
  <si>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</si>
  <si>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</si>
  <si>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</si>
  <si>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</si>
  <si>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</si>
  <si>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</si>
  <si>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</si>
  <si>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</si>
  <si>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</si>
  <si>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</si>
  <si>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</si>
  <si>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</si>
  <si>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</si>
  <si>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</si>
  <si>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</si>
  <si>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</si>
  <si>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</si>
  <si>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</si>
  <si>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</si>
  <si>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</si>
  <si>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</si>
  <si>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</si>
  <si>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</si>
  <si>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</si>
  <si>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</si>
  <si>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</si>
  <si>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</si>
  <si>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</si>
  <si>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</si>
  <si>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</si>
  <si>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</si>
  <si>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</si>
  <si>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</si>
  <si>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</si>
  <si>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</si>
  <si>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</si>
  <si>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</si>
  <si>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</si>
  <si>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</si>
  <si>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</si>
  <si>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</si>
  <si>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</si>
  <si>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</si>
  <si>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</si>
  <si>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</si>
  <si>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</si>
  <si>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</si>
  <si>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</si>
  <si>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</si>
  <si>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</si>
  <si>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</si>
  <si>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</si>
  <si>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</si>
  <si>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</si>
  <si>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</si>
  <si>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</si>
  <si>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</si>
  <si>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</si>
  <si>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</si>
  <si>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</si>
  <si>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</si>
  <si>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</si>
  <si>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</si>
  <si>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</si>
  <si>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</si>
  <si>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</si>
  <si>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</si>
  <si>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</si>
  <si>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</si>
  <si>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</si>
  <si>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</si>
  <si>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</si>
  <si>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</si>
  <si>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</si>
  <si>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</si>
  <si>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</si>
  <si>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</si>
  <si>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</si>
  <si>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</si>
  <si>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</si>
  <si>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</si>
  <si>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</si>
  <si>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</si>
  <si>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</si>
  <si>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</si>
  <si>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</si>
  <si>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</si>
  <si>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</si>
  <si>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</si>
  <si>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</si>
  <si>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</si>
  <si>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</si>
  <si>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</si>
  <si>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</si>
  <si>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</si>
  <si>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</si>
  <si>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</si>
  <si>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</si>
  <si>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</si>
  <si>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</si>
  <si>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</si>
  <si>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</si>
  <si>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</si>
  <si>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</si>
  <si>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</si>
  <si>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</si>
  <si>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</si>
  <si>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</si>
  <si>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</si>
  <si>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</si>
  <si>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</si>
  <si>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</si>
  <si>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</si>
  <si>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</si>
  <si>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</si>
  <si>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</si>
  <si>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</si>
  <si>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</si>
  <si>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</si>
  <si>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</si>
  <si>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</si>
  <si>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</si>
  <si>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</si>
  <si>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</si>
  <si>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</si>
  <si>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</si>
  <si>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</si>
  <si>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</si>
  <si>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</si>
  <si>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</si>
  <si>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</si>
  <si>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</si>
  <si>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</si>
  <si>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</si>
  <si>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</si>
  <si>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</si>
  <si>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</si>
  <si>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</si>
  <si>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</si>
  <si>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</si>
  <si>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</si>
  <si>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</si>
  <si>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</si>
  <si>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</si>
  <si>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</si>
  <si>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</si>
  <si>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</si>
  <si>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</si>
  <si>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</si>
  <si>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</si>
  <si>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</si>
  <si>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</si>
  <si>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</si>
  <si>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</si>
  <si>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</si>
  <si>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</si>
  <si>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</si>
  <si>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</si>
  <si>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</si>
  <si>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</si>
  <si>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</si>
  <si>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</si>
  <si>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</si>
  <si>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</si>
  <si>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</si>
  <si>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</si>
  <si>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</si>
  <si>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</si>
  <si>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</si>
  <si>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</si>
  <si>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</si>
  <si>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</si>
  <si>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</si>
  <si>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</si>
  <si>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</si>
  <si>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</si>
  <si>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</si>
  <si>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</si>
  <si>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</si>
  <si>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</si>
  <si>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</si>
  <si>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</si>
  <si>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</si>
  <si>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</si>
  <si>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</si>
  <si>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</si>
  <si>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</si>
  <si>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</si>
  <si>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</si>
  <si>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</si>
  <si>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</si>
  <si>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</si>
  <si>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</si>
  <si>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</si>
  <si>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</si>
  <si>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</si>
  <si>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</si>
  <si>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</si>
  <si>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</si>
  <si>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</si>
  <si>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</si>
  <si>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</si>
  <si>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</si>
  <si>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</si>
  <si>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</si>
  <si>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</si>
  <si>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</si>
  <si>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</si>
  <si>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</si>
  <si>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</si>
  <si>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</si>
  <si>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</si>
  <si>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</si>
  <si>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</si>
  <si>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</si>
  <si>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</si>
  <si>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</si>
  <si>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</si>
  <si>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</si>
  <si>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</si>
  <si>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</si>
  <si>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</si>
  <si>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</si>
  <si>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</si>
  <si>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</si>
  <si>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</si>
  <si>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</si>
  <si>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</si>
  <si>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</si>
  <si>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</si>
  <si>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</si>
  <si>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</si>
  <si>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</si>
  <si>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</si>
  <si>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</si>
  <si>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</si>
  <si>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</si>
  <si>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</si>
  <si>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</si>
  <si>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</si>
  <si>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</si>
  <si>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</si>
  <si>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</si>
  <si>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</si>
  <si>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</si>
  <si>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</si>
  <si>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</si>
  <si>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</si>
  <si>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</si>
  <si>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</si>
  <si>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</si>
  <si>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</si>
  <si>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</si>
  <si>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</si>
  <si>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</si>
  <si>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</si>
  <si>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</si>
  <si>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</si>
  <si>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</si>
  <si>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</si>
  <si>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</si>
  <si>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</si>
  <si>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</si>
  <si>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</si>
  <si>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</si>
  <si>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</si>
  <si>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</si>
  <si>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</si>
  <si>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</si>
  <si>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</si>
  <si>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</si>
  <si>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</si>
  <si>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</si>
  <si>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</si>
  <si>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</si>
  <si>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</si>
  <si>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</si>
  <si>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</si>
  <si>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</si>
  <si>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</si>
  <si>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</si>
  <si>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</si>
  <si>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</si>
  <si>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</si>
  <si>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</si>
  <si>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</si>
  <si>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</si>
  <si>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</si>
  <si>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</si>
  <si>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</si>
  <si>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</si>
  <si>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</si>
  <si>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</si>
  <si>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</si>
  <si>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</si>
  <si>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</si>
  <si>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</si>
  <si>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</si>
  <si>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</si>
  <si>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</si>
  <si>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</si>
  <si>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</si>
  <si>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</si>
  <si>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</si>
  <si>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</si>
  <si>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</si>
  <si>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</si>
  <si>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</si>
  <si>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</si>
  <si>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</si>
  <si>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</si>
  <si>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</si>
  <si>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</si>
  <si>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</si>
  <si>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</si>
  <si>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</si>
  <si>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</si>
  <si>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</si>
  <si>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</si>
  <si>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</si>
  <si>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</si>
  <si>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</si>
  <si>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</si>
  <si>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</si>
  <si>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</si>
  <si>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</si>
  <si>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</si>
  <si>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</si>
  <si>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</si>
  <si>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</si>
  <si>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</si>
  <si>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</si>
  <si>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</si>
  <si>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</si>
  <si>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</si>
  <si>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</si>
  <si>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</si>
  <si>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</si>
  <si>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</si>
  <si>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</si>
  <si>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</si>
  <si>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</si>
  <si>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</si>
  <si>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</si>
  <si>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</si>
  <si>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</si>
  <si>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</si>
  <si>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</si>
  <si>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</si>
  <si>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</si>
  <si>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</si>
  <si>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</si>
  <si>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</si>
  <si>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</si>
  <si>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</si>
  <si>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</si>
  <si>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</si>
  <si>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</si>
  <si>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</si>
  <si>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</si>
  <si>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</si>
  <si>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</si>
  <si>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</si>
  <si>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</si>
  <si>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</si>
  <si>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</si>
  <si>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</si>
  <si>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</si>
  <si>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</si>
  <si>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</si>
  <si>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</si>
  <si>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</si>
  <si>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</si>
  <si>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</si>
  <si>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</si>
  <si>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</si>
  <si>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</si>
  <si>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</si>
  <si>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</si>
  <si>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</si>
  <si>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</si>
  <si>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</si>
  <si>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</si>
  <si>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</si>
  <si>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</si>
  <si>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</si>
  <si>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</si>
  <si>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</si>
  <si>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</si>
  <si>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</si>
  <si>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</si>
  <si>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</si>
  <si>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</si>
  <si>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</si>
  <si>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</si>
  <si>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</si>
  <si>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</si>
  <si>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</si>
  <si>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</si>
  <si>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</si>
  <si>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</si>
  <si>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</si>
  <si>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</si>
  <si>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</si>
  <si>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</si>
  <si>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</si>
  <si>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</si>
  <si>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</si>
  <si>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</si>
  <si>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</si>
  <si>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</si>
  <si>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</si>
  <si>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</si>
  <si>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</si>
  <si>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</si>
  <si>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</si>
  <si>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</si>
  <si>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</si>
  <si>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</si>
  <si>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</si>
  <si>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</si>
  <si>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</si>
  <si>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</si>
  <si>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</si>
  <si>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</si>
  <si>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</si>
  <si>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</si>
  <si>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</si>
  <si>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</si>
  <si>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</si>
  <si>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</si>
  <si>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</si>
  <si>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</si>
  <si>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</si>
  <si>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</si>
  <si>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</si>
  <si>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</si>
  <si>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</si>
  <si>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</si>
  <si>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</si>
  <si>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</si>
  <si>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</si>
  <si>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</si>
  <si>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</si>
  <si>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</si>
  <si>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</si>
  <si>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</si>
  <si>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</si>
  <si>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</si>
  <si>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</si>
  <si>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</si>
  <si>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</si>
  <si>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</si>
  <si>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</si>
  <si>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</si>
  <si>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</si>
  <si>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</si>
  <si>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</si>
  <si>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</si>
  <si>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</si>
  <si>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</si>
  <si>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</si>
  <si>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</si>
  <si>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</si>
  <si>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</si>
  <si>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</si>
  <si>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</si>
  <si>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</si>
  <si>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</si>
  <si>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</si>
  <si>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</si>
  <si>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</si>
  <si>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</si>
  <si>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</si>
  <si>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</si>
  <si>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</si>
  <si>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</si>
  <si>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</si>
  <si>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</si>
  <si>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</si>
  <si>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</si>
  <si>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</si>
  <si>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</si>
  <si>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</si>
  <si>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</si>
  <si>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</si>
  <si>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</si>
  <si>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</si>
  <si>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</si>
  <si>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</si>
  <si>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</si>
  <si>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</si>
  <si>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</si>
  <si>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</si>
  <si>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</si>
  <si>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</si>
  <si>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</si>
  <si>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</si>
  <si>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</si>
  <si>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</si>
  <si>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</si>
  <si>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</si>
  <si>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</si>
  <si>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</si>
  <si>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</si>
  <si>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</si>
  <si>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</si>
  <si>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</si>
  <si>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</si>
  <si>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</si>
  <si>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</si>
  <si>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</si>
  <si>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</si>
  <si>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</si>
  <si>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</si>
  <si>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</si>
  <si>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</si>
  <si>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</si>
  <si>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</si>
  <si>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</si>
  <si>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</si>
  <si>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</si>
  <si>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</si>
  <si>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</si>
  <si>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</si>
  <si>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</si>
  <si>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</si>
  <si>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</si>
  <si>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</si>
  <si>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</si>
  <si>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</si>
  <si>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</si>
  <si>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</si>
  <si>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</si>
  <si>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</si>
  <si>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</si>
  <si>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</si>
  <si>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</si>
  <si>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</si>
  <si>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</si>
  <si>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</si>
  <si>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</si>
  <si>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</si>
  <si>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</si>
  <si>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</si>
  <si>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</si>
  <si>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</si>
  <si>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</si>
  <si>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</si>
  <si>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</si>
  <si>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</si>
  <si>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</si>
  <si>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</si>
  <si>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</si>
  <si>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</si>
  <si>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</si>
  <si>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</si>
  <si>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</si>
  <si>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</si>
  <si>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</si>
  <si>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</si>
  <si>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</si>
  <si>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</si>
  <si>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</si>
  <si>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</si>
  <si>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</si>
  <si>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</si>
  <si>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</si>
  <si>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</si>
  <si>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</si>
  <si>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</si>
  <si>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</si>
  <si>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</si>
  <si>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</si>
  <si>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</si>
  <si>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</si>
  <si>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</si>
  <si>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</si>
  <si>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</si>
  <si>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</si>
  <si>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</si>
  <si>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</si>
  <si>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</si>
  <si>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</si>
  <si>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</si>
  <si>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</si>
  <si>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</si>
  <si>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</si>
  <si>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</si>
  <si>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</si>
  <si>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</si>
  <si>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</si>
  <si>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</si>
  <si>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</si>
  <si>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</si>
  <si>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</si>
  <si>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</si>
  <si>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</si>
  <si>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</si>
  <si>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</si>
  <si>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</si>
  <si>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</si>
  <si>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</si>
  <si>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</si>
  <si>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</si>
  <si>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</si>
  <si>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</si>
  <si>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</si>
  <si>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</si>
  <si>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</si>
  <si>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</si>
  <si>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</si>
  <si>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</si>
  <si>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</si>
  <si>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</si>
  <si>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</si>
  <si>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</si>
  <si>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</si>
  <si>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</si>
  <si>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</si>
  <si>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</si>
  <si>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</si>
  <si>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</si>
  <si>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</si>
  <si>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</si>
  <si>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</si>
  <si>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</si>
  <si>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</si>
  <si>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</si>
  <si>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</si>
  <si>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</si>
  <si>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</si>
  <si>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</si>
  <si>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</si>
  <si>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</si>
  <si>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</si>
  <si>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</si>
  <si>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</si>
  <si>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</si>
  <si>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</si>
  <si>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</si>
  <si>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</si>
  <si>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</si>
  <si>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</si>
  <si>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</si>
  <si>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</si>
  <si>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</si>
  <si>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</si>
  <si>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</si>
  <si>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</si>
  <si>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</si>
  <si>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</si>
  <si>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</si>
  <si>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</si>
  <si>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</si>
  <si>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</si>
  <si>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</si>
  <si>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</si>
  <si>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</si>
  <si>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</si>
  <si>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</si>
  <si>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</si>
  <si>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</si>
  <si>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</si>
  <si>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</si>
  <si>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</si>
  <si>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</si>
  <si>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</si>
  <si>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</si>
  <si>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</si>
  <si>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</si>
  <si>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</si>
  <si>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</si>
  <si>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</si>
  <si>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</si>
  <si>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</si>
  <si>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</si>
  <si>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</si>
  <si>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</si>
  <si>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</si>
  <si>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</si>
  <si>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</si>
  <si>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</si>
  <si>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</si>
  <si>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</si>
  <si>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</si>
  <si>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</si>
  <si>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</si>
  <si>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</si>
  <si>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</si>
  <si>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</si>
  <si>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</si>
  <si>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</si>
  <si>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</si>
  <si>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</si>
  <si>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</si>
  <si>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</si>
  <si>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</si>
  <si>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</si>
  <si>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</si>
  <si>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</si>
  <si>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</si>
  <si>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</si>
  <si>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</si>
  <si>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</si>
  <si>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</si>
  <si>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</si>
  <si>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</si>
  <si>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</si>
  <si>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</si>
  <si>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</si>
  <si>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</si>
  <si>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</si>
  <si>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</si>
  <si>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</si>
  <si>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</si>
  <si>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</si>
  <si>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</si>
  <si>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</si>
  <si>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</si>
  <si>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</si>
  <si>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</si>
  <si>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</si>
  <si>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</si>
  <si>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</si>
  <si>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</si>
  <si>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</si>
  <si>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</si>
  <si>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</si>
  <si>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</si>
  <si>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</si>
  <si>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</si>
  <si>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</si>
  <si>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</si>
  <si>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</si>
  <si>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</si>
  <si>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</si>
  <si>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</si>
  <si>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</si>
  <si>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</si>
  <si>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</si>
  <si>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</si>
  <si>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</si>
  <si>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</si>
  <si>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</si>
  <si>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</si>
  <si>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</si>
  <si>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</si>
  <si>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</si>
  <si>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</si>
  <si>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</si>
  <si>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</si>
  <si>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</si>
  <si>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</si>
  <si>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</si>
  <si>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</si>
  <si>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</si>
  <si>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</si>
  <si>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</si>
  <si>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</si>
  <si>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</si>
  <si>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</si>
  <si>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</si>
  <si>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</si>
  <si>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</si>
  <si>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</si>
  <si>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</si>
  <si>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</si>
  <si>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</si>
  <si>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</si>
  <si>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</si>
  <si>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</si>
  <si>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</si>
  <si>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</si>
  <si>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</si>
  <si>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</si>
  <si>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</si>
  <si>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</si>
  <si>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</si>
  <si>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</si>
  <si>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</si>
  <si>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</si>
  <si>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</si>
  <si>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</si>
  <si>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</si>
  <si>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</si>
  <si>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</si>
  <si>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</si>
  <si>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</si>
  <si>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</si>
  <si>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</si>
  <si>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</si>
  <si>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</si>
  <si>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</si>
  <si>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</si>
  <si>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</si>
  <si>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</si>
  <si>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</si>
  <si>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</si>
  <si>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</si>
  <si>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</si>
  <si>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</si>
  <si>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</si>
  <si>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</si>
  <si>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</si>
  <si>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</si>
  <si>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</si>
  <si>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</si>
  <si>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</si>
  <si>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</si>
  <si>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</si>
  <si>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</si>
  <si>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</si>
  <si>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</si>
  <si>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</si>
  <si>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</si>
  <si>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</si>
  <si>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</si>
  <si>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</si>
  <si>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</si>
  <si>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</si>
  <si>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</si>
  <si>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</si>
  <si>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</si>
  <si>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</si>
  <si>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</si>
  <si>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</si>
  <si>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</si>
  <si>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</si>
  <si>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</si>
  <si>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</si>
  <si>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</si>
  <si>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</si>
  <si>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</si>
  <si>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</si>
  <si>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</si>
  <si>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</si>
  <si>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</si>
  <si>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</si>
  <si>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</si>
  <si>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</si>
  <si>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</si>
  <si>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</si>
  <si>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</si>
  <si>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</si>
  <si>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</si>
  <si>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</si>
  <si>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</si>
  <si>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</si>
  <si>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</si>
  <si>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</si>
  <si>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</si>
  <si>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</si>
  <si>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</si>
  <si>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</si>
  <si>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</si>
  <si>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</si>
  <si>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</si>
  <si>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</si>
  <si>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</si>
  <si>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</si>
  <si>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</si>
  <si>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</si>
  <si>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</si>
  <si>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</si>
  <si>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</si>
  <si>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</si>
  <si>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</si>
  <si>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</si>
  <si>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</si>
  <si>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</si>
  <si>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</si>
  <si>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</si>
  <si>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</si>
  <si>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</si>
  <si>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</si>
  <si>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</si>
  <si>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</si>
  <si>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</si>
  <si>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</si>
  <si>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</si>
  <si>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</si>
  <si>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</si>
  <si>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</si>
  <si>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</si>
  <si>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</si>
  <si>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</si>
  <si>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</si>
  <si>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</si>
  <si>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</si>
  <si>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</si>
  <si>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</si>
  <si>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</si>
  <si>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</si>
  <si>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</si>
  <si>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</si>
  <si>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</si>
  <si>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</si>
  <si>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</si>
  <si>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</si>
  <si>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</si>
  <si>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</si>
  <si>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</si>
  <si>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</si>
  <si>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</si>
  <si>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</si>
  <si>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</si>
  <si>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</si>
  <si>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</si>
  <si>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</si>
  <si>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</si>
  <si>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</si>
  <si>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</si>
  <si>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</si>
  <si>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</si>
  <si>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</si>
  <si>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</si>
  <si>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</si>
  <si>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</si>
  <si>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</si>
  <si>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</si>
  <si>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</si>
  <si>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</si>
  <si>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</si>
  <si>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</si>
  <si>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</si>
  <si>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</si>
  <si>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</si>
  <si>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</si>
  <si>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</si>
  <si>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</si>
  <si>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</si>
  <si>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</si>
  <si>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</si>
  <si>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</si>
  <si>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</si>
  <si>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</si>
  <si>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</si>
  <si>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</si>
  <si>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</si>
  <si>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</si>
  <si>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</si>
  <si>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</si>
  <si>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</si>
  <si>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</si>
  <si>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</si>
  <si>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</si>
  <si>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</si>
  <si>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</si>
  <si>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</si>
  <si>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</si>
  <si>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</si>
  <si>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</si>
  <si>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</si>
  <si>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</si>
  <si>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</si>
  <si>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</si>
  <si>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</si>
  <si>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</si>
  <si>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</si>
  <si>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</si>
  <si>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</si>
  <si>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</si>
  <si>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</si>
  <si>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</si>
  <si>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</si>
  <si>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</si>
  <si>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</si>
  <si>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</si>
  <si>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</si>
  <si>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</si>
  <si>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</si>
  <si>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</si>
  <si>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</si>
  <si>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</si>
  <si>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</si>
  <si>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</si>
  <si>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</si>
  <si>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</si>
  <si>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</si>
  <si>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</si>
  <si>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</si>
  <si>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</si>
  <si>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</si>
  <si>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</si>
  <si>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</si>
  <si>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</si>
  <si>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</si>
  <si>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</si>
  <si>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</si>
  <si>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</si>
  <si>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</si>
  <si>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</si>
  <si>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</si>
  <si>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</si>
  <si>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</si>
  <si>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</si>
  <si>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</si>
  <si>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</si>
  <si>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</si>
  <si>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</si>
  <si>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</si>
  <si>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</si>
  <si>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</si>
  <si>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</si>
  <si>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</si>
  <si>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</si>
  <si>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</si>
  <si>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</si>
  <si>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</si>
  <si>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</si>
  <si>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</si>
  <si>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</si>
  <si>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</si>
  <si>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</si>
  <si>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</si>
  <si>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</si>
  <si>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</si>
  <si>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</si>
  <si>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</si>
  <si>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</si>
  <si>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</si>
  <si>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</si>
  <si>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</si>
  <si>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</si>
  <si>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</si>
  <si>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</si>
  <si>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</si>
  <si>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</si>
  <si>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</si>
  <si>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</si>
  <si>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</si>
  <si>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</si>
  <si>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</si>
  <si>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</si>
  <si>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</si>
  <si>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</si>
  <si>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</si>
  <si>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</si>
  <si>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</si>
  <si>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</si>
  <si>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</si>
  <si>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</si>
  <si>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</si>
  <si>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</si>
  <si>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</si>
  <si>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</si>
  <si>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</si>
  <si>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</si>
  <si>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</si>
  <si>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</si>
  <si>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</si>
  <si>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</si>
  <si>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</si>
  <si>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</si>
  <si>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</si>
  <si>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</si>
  <si>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</si>
  <si>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</si>
  <si>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</si>
  <si>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</si>
  <si>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</si>
  <si>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</si>
  <si>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</si>
  <si>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</si>
  <si>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</si>
  <si>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</si>
  <si>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</si>
  <si>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</si>
  <si>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</si>
  <si>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</si>
  <si>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</si>
  <si>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</si>
  <si>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</si>
  <si>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</si>
  <si>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</si>
  <si>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</si>
  <si>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</si>
  <si>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</si>
  <si>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</si>
  <si>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</si>
  <si>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</si>
  <si>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</si>
  <si>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</si>
  <si>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</si>
  <si>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</si>
  <si>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</si>
  <si>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</si>
  <si>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</si>
  <si>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</si>
  <si>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</si>
  <si>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</si>
  <si>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</si>
  <si>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</si>
  <si>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</si>
  <si>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</si>
  <si>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</si>
  <si>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</si>
  <si>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</si>
  <si>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</si>
  <si>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</si>
  <si>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</si>
  <si>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</si>
  <si>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</si>
  <si>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</si>
  <si>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</si>
  <si>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</si>
  <si>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</si>
  <si>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</si>
  <si>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</si>
  <si>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</si>
  <si>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</si>
  <si>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</si>
  <si>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</si>
  <si>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</si>
  <si>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</si>
  <si>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</si>
  <si>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</si>
  <si>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</si>
  <si>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</si>
  <si>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</si>
  <si>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</si>
  <si>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</si>
  <si>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</si>
  <si>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</si>
  <si>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</si>
  <si>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</si>
  <si>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</si>
  <si>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</si>
  <si>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</si>
  <si>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</si>
  <si>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</si>
  <si>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</si>
  <si>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</si>
  <si>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</si>
  <si>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</si>
  <si>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</si>
  <si>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</si>
  <si>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</si>
  <si>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</si>
  <si>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</si>
  <si>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</si>
  <si>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</si>
  <si>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</si>
  <si>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</si>
  <si>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</si>
  <si>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</si>
  <si>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</si>
  <si>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</si>
  <si>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</si>
  <si>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</si>
  <si>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</si>
  <si>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</si>
  <si>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</si>
  <si>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</si>
  <si>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</si>
  <si>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</si>
  <si>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</si>
  <si>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</si>
  <si>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</si>
  <si>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</si>
  <si>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</si>
  <si>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</si>
  <si>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</si>
  <si>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</si>
  <si>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</si>
  <si>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</si>
  <si>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</si>
  <si>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</si>
  <si>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</si>
  <si>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</si>
  <si>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</si>
  <si>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</si>
  <si>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</si>
  <si>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</si>
  <si>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</si>
  <si>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</si>
  <si>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</si>
  <si>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</si>
  <si>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</si>
  <si>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</si>
  <si>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</si>
  <si>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</si>
  <si>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</si>
  <si>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</si>
  <si>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</si>
  <si>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</si>
  <si>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</si>
  <si>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</si>
  <si>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</si>
  <si>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</si>
  <si>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</si>
  <si>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</si>
  <si>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</si>
  <si>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</si>
  <si>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</si>
  <si>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</si>
  <si>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</si>
  <si>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</si>
  <si>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</si>
  <si>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</si>
  <si>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</si>
  <si>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</si>
  <si>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</si>
  <si>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</si>
  <si>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</si>
  <si>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</si>
  <si>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</si>
  <si>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</si>
  <si>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</si>
  <si>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</si>
  <si>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</si>
  <si>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</si>
  <si>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</si>
  <si>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</si>
  <si>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</si>
  <si>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</si>
  <si>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</si>
  <si>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</si>
  <si>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</si>
  <si>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</si>
  <si>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</si>
  <si>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</si>
  <si>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</si>
  <si>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</si>
  <si>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</si>
  <si>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</si>
  <si>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</si>
  <si>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</si>
  <si>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</si>
  <si>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</si>
  <si>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</si>
  <si>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</si>
  <si>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</si>
  <si>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</si>
  <si>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</si>
  <si>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</si>
  <si>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</si>
  <si>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</si>
  <si>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</si>
  <si>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</si>
  <si>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</si>
  <si>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</si>
  <si>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</si>
  <si>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</si>
  <si>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</si>
  <si>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</si>
  <si>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</si>
  <si>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</si>
  <si>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</si>
  <si>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</si>
  <si>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</si>
  <si>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</si>
  <si>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</si>
  <si>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</si>
  <si>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</si>
  <si>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</si>
  <si>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</si>
  <si>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</si>
  <si>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</si>
  <si>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</si>
  <si>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</si>
  <si>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</si>
  <si>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</si>
  <si>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</si>
  <si>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</si>
  <si>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</si>
  <si>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</si>
  <si>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</si>
  <si>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</si>
  <si>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</si>
  <si>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</si>
  <si>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</si>
  <si>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</si>
  <si>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</si>
  <si>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</si>
  <si>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</si>
  <si>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</si>
  <si>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</si>
  <si>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</si>
  <si>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</si>
  <si>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</si>
  <si>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</si>
  <si>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</si>
  <si>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</si>
  <si>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</si>
  <si>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</si>
  <si>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</si>
  <si>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</si>
  <si>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</si>
  <si>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</si>
  <si>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</si>
  <si>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</si>
  <si>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</si>
  <si>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</si>
  <si>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</si>
  <si>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</si>
  <si>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</si>
  <si>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</si>
  <si>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</si>
  <si>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</si>
  <si>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</si>
  <si>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</si>
  <si>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</si>
  <si>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</si>
  <si>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</si>
  <si>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</si>
  <si>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</si>
  <si>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</si>
  <si>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</si>
  <si>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</si>
  <si>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</si>
  <si>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</si>
  <si>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</si>
  <si>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</si>
  <si>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</si>
  <si>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</si>
  <si>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</si>
  <si>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</si>
  <si>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</si>
  <si>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</si>
  <si>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</si>
  <si>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</si>
  <si>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</si>
  <si>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</si>
  <si>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</si>
  <si>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</si>
  <si>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</si>
  <si>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</si>
  <si>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</si>
  <si>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</si>
  <si>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</si>
  <si>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</si>
  <si>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</si>
  <si>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</si>
  <si>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</si>
  <si>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</si>
  <si>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</si>
  <si>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</si>
  <si>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</si>
  <si>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</si>
  <si>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</si>
  <si>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</si>
  <si>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</si>
  <si>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</si>
  <si>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</si>
  <si>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</si>
  <si>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</si>
  <si>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</si>
  <si>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</si>
  <si>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</si>
  <si>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</si>
  <si>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</si>
  <si>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</si>
  <si>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</si>
  <si>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</si>
  <si>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</si>
  <si>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</si>
  <si>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</si>
  <si>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</si>
  <si>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</si>
  <si>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</si>
  <si>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</si>
  <si>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</si>
  <si>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</si>
  <si>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</si>
  <si>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</si>
  <si>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</si>
  <si>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</si>
  <si>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</si>
  <si>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</si>
  <si>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</si>
  <si>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</si>
  <si>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</si>
  <si>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</si>
  <si>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</si>
  <si>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</si>
  <si>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</si>
  <si>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</si>
  <si>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</si>
  <si>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</si>
  <si>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</si>
  <si>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</si>
  <si>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</si>
  <si>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</si>
  <si>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</si>
  <si>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</si>
  <si>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</si>
  <si>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</si>
  <si>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</si>
  <si>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</si>
  <si>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</si>
  <si>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</si>
  <si>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</si>
  <si>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</si>
  <si>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</si>
  <si>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</si>
  <si>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</si>
  <si>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</si>
  <si>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</si>
  <si>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</si>
  <si>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</si>
  <si>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</si>
  <si>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</si>
  <si>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</si>
  <si>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</si>
  <si>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</si>
  <si>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</si>
  <si>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</si>
  <si>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</si>
  <si>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</si>
  <si>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</si>
  <si>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</si>
  <si>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</si>
  <si>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</si>
  <si>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</si>
  <si>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</si>
  <si>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</si>
  <si>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</si>
  <si>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</si>
  <si>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</si>
  <si>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</si>
  <si>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</si>
  <si>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</si>
  <si>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</si>
  <si>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</si>
  <si>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</si>
  <si>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</si>
  <si>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</si>
  <si>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</si>
  <si>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</si>
  <si>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</si>
  <si>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</si>
  <si>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</si>
  <si>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</si>
  <si>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</si>
  <si>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</si>
  <si>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</si>
  <si>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</si>
  <si>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</si>
  <si>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</si>
  <si>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</si>
  <si>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</si>
  <si>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</si>
  <si>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</si>
  <si>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</si>
  <si>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</si>
  <si>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</si>
  <si>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</si>
  <si>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</si>
  <si>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</si>
  <si>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</si>
  <si>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</si>
  <si>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</si>
  <si>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</si>
  <si>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</si>
  <si>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</si>
  <si>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</si>
  <si>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</si>
  <si>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</si>
  <si>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</si>
  <si>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</si>
  <si>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</si>
  <si>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</si>
  <si>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</si>
  <si>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</si>
  <si>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</si>
  <si>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</si>
  <si>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</si>
  <si>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</si>
  <si>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</si>
  <si>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</si>
  <si>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</si>
  <si>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</si>
  <si>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</si>
  <si>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</si>
  <si>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</si>
  <si>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</si>
  <si>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</si>
  <si>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</si>
  <si>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</si>
  <si>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</si>
  <si>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</si>
  <si>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</si>
  <si>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</si>
  <si>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</si>
  <si>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</si>
  <si>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</si>
  <si>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</si>
  <si>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</si>
  <si>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</si>
  <si>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</si>
  <si>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</si>
  <si>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</si>
  <si>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</si>
  <si>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</si>
  <si>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</si>
  <si>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</si>
  <si>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</si>
  <si>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</si>
  <si>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</si>
  <si>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</si>
  <si>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</si>
  <si>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</si>
  <si>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</si>
  <si>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</si>
  <si>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</si>
  <si>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</si>
  <si>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</si>
  <si>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</si>
  <si>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</si>
  <si>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</si>
  <si>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</si>
  <si>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</si>
  <si>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</si>
  <si>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</si>
  <si>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</si>
  <si>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</si>
  <si>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</si>
  <si>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</si>
  <si>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</si>
  <si>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</si>
  <si>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</si>
  <si>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</si>
  <si>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</si>
  <si>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</si>
  <si>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</si>
  <si>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</si>
  <si>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</si>
  <si>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</si>
  <si>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</si>
  <si>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</si>
  <si>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</si>
  <si>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</si>
  <si>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</si>
  <si>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</si>
  <si>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</si>
  <si>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</si>
  <si>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</si>
  <si>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</si>
  <si>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</si>
  <si>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</si>
  <si>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</si>
  <si>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</si>
  <si>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</si>
  <si>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</si>
  <si>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</si>
  <si>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</si>
  <si>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</si>
  <si>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</si>
  <si>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</si>
  <si>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</si>
  <si>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</si>
  <si>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</si>
  <si>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</si>
  <si>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</si>
  <si>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</si>
  <si>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</si>
  <si>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</si>
  <si>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</si>
  <si>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</si>
  <si>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</si>
  <si>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</si>
  <si>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</si>
  <si>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</si>
  <si>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</si>
  <si>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</si>
  <si>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</si>
  <si>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</si>
  <si>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</si>
  <si>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</si>
  <si>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</si>
  <si>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</si>
  <si>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</si>
  <si>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</si>
  <si>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</si>
  <si>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</si>
  <si>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</si>
  <si>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</si>
  <si>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</si>
  <si>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</si>
  <si>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</si>
  <si>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</si>
  <si>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</si>
  <si>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</si>
  <si>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</si>
  <si>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</si>
  <si>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</si>
  <si>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</si>
  <si>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</si>
  <si>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</si>
  <si>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</si>
  <si>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</si>
  <si>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</si>
  <si>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</si>
  <si>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</si>
  <si>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</si>
  <si>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</si>
  <si>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</si>
  <si>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</si>
  <si>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</si>
  <si>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</si>
  <si>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</si>
  <si>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</si>
  <si>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</si>
  <si>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</si>
  <si>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</si>
  <si>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</si>
  <si>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</si>
  <si>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</si>
  <si>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</si>
  <si>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</si>
  <si>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</si>
  <si>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</si>
  <si>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</si>
  <si>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</si>
  <si>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</si>
  <si>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</si>
  <si>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</si>
  <si>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</si>
  <si>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</si>
  <si>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</si>
  <si>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</si>
  <si>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</si>
  <si>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</si>
  <si>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</si>
  <si>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</si>
  <si>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</si>
  <si>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</si>
  <si>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</si>
  <si>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</si>
  <si>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</si>
  <si>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</si>
  <si>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</si>
  <si>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</si>
  <si>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</si>
  <si>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</si>
  <si>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</si>
  <si>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</si>
  <si>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</si>
  <si>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</si>
  <si>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</si>
  <si>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</si>
  <si>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</si>
  <si>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</si>
  <si>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</si>
  <si>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</si>
  <si>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</si>
  <si>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</si>
  <si>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</si>
  <si>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</si>
  <si>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</si>
  <si>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</si>
  <si>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</si>
  <si>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</si>
  <si>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</si>
  <si>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</si>
  <si>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</si>
  <si>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</si>
  <si>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</si>
  <si>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</si>
  <si>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</si>
  <si>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</si>
  <si>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</si>
  <si>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</si>
  <si>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</si>
  <si>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</si>
  <si>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</si>
  <si>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</si>
  <si>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</si>
  <si>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</si>
  <si>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</si>
  <si>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</si>
  <si>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</si>
  <si>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</si>
  <si>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</si>
  <si>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</si>
  <si>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</si>
  <si>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</si>
  <si>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</si>
  <si>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</si>
  <si>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</si>
  <si>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</si>
  <si>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</si>
  <si>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</si>
  <si>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</si>
  <si>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</si>
  <si>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</si>
  <si>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</si>
  <si>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</si>
  <si>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</si>
  <si>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</si>
  <si>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</si>
  <si>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</si>
  <si>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</si>
  <si>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</si>
  <si>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</si>
  <si>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</si>
  <si>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</si>
  <si>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</si>
  <si>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</si>
  <si>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</si>
  <si>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</si>
  <si>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</si>
  <si>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</si>
  <si>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</si>
  <si>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</si>
  <si>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</si>
  <si>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</si>
  <si>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</si>
  <si>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</si>
  <si>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</si>
  <si>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</si>
  <si>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</si>
  <si>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</si>
  <si>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</si>
  <si>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</si>
  <si>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</si>
  <si>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</si>
  <si>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</si>
  <si>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</si>
  <si>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</si>
  <si>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</si>
  <si>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</si>
  <si>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</si>
  <si>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</si>
  <si>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</si>
  <si>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</si>
  <si>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</si>
  <si>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</si>
  <si>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</si>
  <si>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</si>
  <si>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</si>
  <si>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</si>
  <si>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</si>
  <si>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</si>
  <si>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</si>
  <si>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</si>
  <si>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</si>
  <si>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</si>
  <si>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</si>
  <si>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</si>
  <si>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</si>
  <si>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</si>
  <si>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</si>
  <si>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</si>
  <si>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</si>
  <si>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</si>
  <si>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</si>
  <si>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</si>
  <si>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</si>
  <si>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</si>
  <si>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</si>
  <si>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</si>
  <si>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</si>
  <si>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</si>
  <si>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</si>
  <si>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</si>
  <si>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</si>
  <si>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</si>
  <si>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</si>
  <si>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</si>
  <si>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</si>
  <si>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</si>
  <si>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</si>
  <si>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</si>
  <si>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</si>
  <si>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</si>
  <si>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</si>
  <si>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</si>
  <si>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</si>
  <si>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</si>
  <si>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</si>
  <si>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</si>
  <si>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</si>
  <si>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</si>
  <si>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</si>
  <si>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</si>
  <si>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</si>
  <si>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</si>
  <si>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</si>
  <si>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</si>
  <si>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</si>
  <si>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</si>
  <si>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</si>
  <si>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</si>
  <si>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</si>
  <si>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</si>
  <si>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</si>
  <si>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</si>
  <si>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</si>
  <si>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</si>
  <si>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</si>
  <si>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</si>
  <si>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</si>
  <si>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</si>
  <si>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</si>
  <si>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</si>
  <si>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</si>
  <si>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</si>
  <si>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</si>
  <si>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</si>
  <si>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</si>
  <si>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</si>
  <si>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</si>
  <si>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</si>
  <si>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</si>
  <si>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</si>
  <si>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</si>
  <si>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</si>
  <si>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</si>
  <si>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</si>
  <si>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</si>
  <si>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</si>
  <si>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</si>
  <si>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</si>
  <si>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</si>
  <si>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</si>
  <si>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</si>
  <si>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</si>
  <si>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</si>
  <si>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</si>
  <si>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</si>
  <si>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</si>
  <si>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</si>
  <si>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</si>
  <si>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</si>
  <si>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</si>
  <si>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</si>
  <si>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</si>
  <si>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</si>
  <si>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</si>
  <si>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</si>
  <si>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</si>
  <si>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</si>
  <si>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</si>
  <si>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</si>
  <si>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</si>
  <si>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</si>
  <si>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</si>
  <si>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</si>
  <si>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</si>
  <si>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</si>
  <si>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</si>
  <si>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</si>
  <si>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</si>
  <si>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</si>
  <si>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</si>
  <si>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</si>
  <si>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</si>
  <si>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</si>
  <si>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</si>
  <si>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</si>
  <si>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</si>
  <si>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</si>
  <si>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</si>
  <si>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</si>
  <si>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</si>
  <si>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</si>
  <si>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</si>
  <si>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</si>
  <si>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</si>
  <si>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</si>
  <si>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</si>
  <si>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</si>
  <si>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</si>
  <si>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</si>
  <si>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</si>
  <si>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</si>
  <si>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</si>
  <si>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</si>
  <si>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</si>
  <si>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</si>
  <si>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</si>
  <si>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</si>
  <si>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</si>
  <si>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</si>
  <si>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</si>
  <si>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</si>
  <si>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</si>
  <si>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</si>
  <si>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</si>
  <si>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</si>
  <si>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</si>
  <si>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</si>
  <si>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</si>
  <si>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</si>
  <si>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</si>
  <si>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</si>
  <si>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</si>
  <si>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</si>
  <si>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</si>
  <si>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</si>
  <si>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</si>
  <si>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</si>
  <si>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</si>
  <si>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</si>
  <si>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</si>
  <si>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</si>
  <si>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</si>
  <si>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</si>
  <si>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</si>
  <si>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</si>
  <si>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</si>
  <si>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</si>
  <si>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</si>
  <si>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</si>
  <si>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</si>
  <si>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</si>
  <si>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</si>
  <si>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</si>
  <si>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</si>
  <si>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</si>
  <si>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</si>
  <si>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</si>
  <si>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</si>
  <si>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</si>
  <si>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</si>
  <si>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</si>
  <si>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</si>
  <si>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</si>
  <si>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</si>
  <si>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</si>
  <si>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</si>
  <si>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</si>
  <si>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</si>
  <si>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</si>
  <si>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</si>
  <si>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</si>
  <si>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</si>
  <si>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</si>
  <si>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</si>
  <si>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</si>
  <si>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</si>
  <si>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</si>
  <si>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</si>
  <si>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</si>
  <si>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</si>
  <si>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</si>
  <si>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</si>
  <si>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</si>
  <si>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</si>
  <si>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</si>
  <si>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</si>
  <si>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</si>
  <si>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</si>
  <si>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</si>
  <si>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</si>
  <si>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</si>
  <si>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</si>
  <si>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</si>
  <si>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</si>
  <si>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</si>
  <si>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</si>
  <si>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</si>
  <si>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</si>
  <si>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</si>
  <si>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</si>
  <si>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</si>
  <si>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</si>
  <si>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</si>
  <si>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</si>
  <si>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</si>
  <si>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</si>
  <si>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</si>
  <si>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</si>
  <si>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</si>
  <si>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</si>
  <si>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</si>
  <si>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</si>
  <si>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</si>
  <si>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</si>
  <si>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</si>
  <si>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</si>
  <si>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</si>
  <si>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</si>
  <si>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</si>
  <si>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</si>
  <si>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</si>
  <si>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</si>
  <si>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</si>
  <si>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</si>
  <si>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</si>
  <si>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</si>
  <si>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</si>
  <si>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</si>
  <si>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</si>
  <si>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</si>
  <si>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</si>
  <si>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</si>
  <si>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</si>
  <si>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</si>
  <si>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</si>
  <si>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</si>
  <si>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</si>
  <si>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</si>
  <si>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</si>
  <si>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</si>
  <si>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</si>
  <si>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</si>
  <si>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</si>
  <si>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</si>
  <si>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</si>
  <si>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</si>
  <si>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</si>
  <si>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</si>
  <si>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</si>
  <si>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</si>
  <si>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</si>
  <si>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</si>
  <si>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</si>
  <si>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</si>
  <si>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</si>
  <si>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</si>
  <si>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</si>
  <si>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</si>
  <si>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</si>
  <si>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</si>
  <si>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</si>
  <si>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</si>
  <si>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</si>
  <si>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</si>
  <si>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</si>
  <si>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</si>
  <si>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</si>
  <si>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</si>
  <si>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</si>
  <si>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</si>
  <si>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</si>
  <si>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</si>
  <si>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</si>
  <si>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</si>
  <si>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</si>
  <si>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</si>
  <si>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</si>
  <si>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</si>
  <si>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</si>
  <si>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</si>
  <si>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</si>
  <si>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</si>
  <si>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</si>
  <si>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</si>
  <si>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</si>
  <si>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</si>
  <si>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</si>
  <si>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</si>
  <si>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</si>
  <si>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</si>
  <si>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</si>
  <si>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</si>
  <si>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</si>
  <si>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</si>
  <si>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</si>
  <si>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</si>
  <si>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</si>
  <si>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</si>
  <si>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</si>
  <si>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</si>
  <si>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</si>
  <si>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</si>
  <si>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</si>
  <si>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</si>
  <si>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</si>
  <si>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</si>
  <si>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</si>
  <si>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</si>
  <si>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</si>
  <si>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</si>
  <si>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</si>
  <si>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</si>
  <si>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</si>
  <si>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</si>
  <si>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</si>
  <si>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</si>
  <si>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</si>
  <si>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</si>
  <si>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</si>
  <si>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</si>
  <si>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</si>
  <si>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</si>
  <si>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</si>
  <si>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</si>
  <si>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</si>
  <si>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</si>
  <si>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</si>
  <si>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</si>
  <si>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</si>
  <si>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</si>
  <si>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</si>
  <si>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</si>
  <si>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</si>
  <si>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</si>
  <si>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</si>
  <si>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</si>
  <si>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</si>
  <si>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</si>
  <si>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</si>
  <si>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</si>
  <si>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</si>
  <si>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</si>
  <si>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</si>
  <si>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</si>
  <si>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</si>
  <si>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</si>
  <si>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</si>
  <si>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</si>
  <si>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</si>
  <si>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</si>
  <si>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</si>
  <si>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</si>
  <si>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</si>
  <si>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</si>
  <si>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</si>
  <si>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</si>
  <si>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</si>
  <si>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</si>
  <si>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</si>
  <si>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</si>
  <si>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</si>
  <si>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</si>
  <si>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</si>
  <si>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</si>
  <si>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</si>
  <si>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</si>
  <si>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</si>
  <si>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</si>
  <si>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</si>
  <si>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</si>
  <si>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</si>
  <si>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</si>
  <si>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</si>
  <si>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</si>
  <si>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</si>
  <si>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</si>
  <si>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</si>
  <si>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</si>
  <si>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</si>
  <si>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</si>
  <si>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</si>
  <si>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</si>
  <si>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</si>
  <si>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</si>
  <si>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</si>
  <si>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</si>
  <si>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</si>
  <si>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</si>
  <si>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</si>
  <si>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</si>
  <si>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</si>
  <si>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</si>
  <si>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</si>
  <si>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</si>
  <si>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</si>
  <si>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</si>
  <si>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</si>
  <si>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</si>
  <si>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</si>
  <si>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</si>
  <si>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</si>
  <si>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</si>
  <si>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</si>
  <si>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</si>
  <si>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</si>
  <si>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</si>
  <si>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</si>
  <si>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</si>
  <si>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</si>
  <si>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</si>
  <si>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</si>
  <si>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</si>
  <si>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</si>
  <si>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</si>
  <si>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</si>
  <si>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</si>
  <si>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</si>
  <si>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</si>
  <si>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</si>
  <si>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</si>
  <si>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</si>
  <si>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</si>
  <si>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</si>
  <si>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</si>
  <si>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</si>
  <si>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</si>
  <si>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</si>
  <si>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</si>
  <si>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</si>
  <si>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</si>
  <si>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</si>
  <si>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</si>
  <si>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</si>
  <si>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</si>
  <si>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</si>
  <si>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</si>
  <si>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</si>
  <si>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</si>
  <si>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</si>
  <si>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</si>
  <si>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</si>
  <si>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</si>
  <si>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</si>
  <si>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</si>
  <si>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</si>
  <si>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</si>
  <si>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</si>
  <si>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</si>
  <si>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</si>
  <si>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</si>
  <si>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</si>
  <si>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</si>
  <si>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</si>
  <si>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</si>
  <si>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</si>
  <si>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</si>
  <si>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</si>
  <si>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</si>
  <si>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</si>
  <si>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</si>
  <si>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</si>
  <si>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</si>
  <si>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</si>
  <si>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</si>
  <si>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</si>
  <si>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</si>
  <si>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</si>
  <si>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</si>
  <si>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</si>
  <si>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</si>
  <si>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</si>
  <si>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</si>
  <si>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</si>
  <si>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</si>
  <si>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</si>
  <si>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</si>
  <si>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</si>
  <si>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</si>
  <si>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</si>
  <si>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</si>
  <si>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</si>
  <si>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</si>
  <si>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</si>
  <si>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</si>
  <si>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</si>
  <si>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</si>
  <si>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</si>
  <si>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</si>
  <si>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</si>
  <si>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</si>
  <si>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</si>
  <si>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</si>
  <si>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</si>
  <si>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</si>
  <si>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</si>
  <si>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</si>
  <si>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</si>
  <si>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</si>
  <si>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</si>
  <si>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</si>
  <si>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</si>
  <si>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</si>
  <si>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</si>
  <si>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</si>
  <si>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</si>
  <si>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</si>
  <si>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</si>
  <si>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</si>
  <si>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</si>
  <si>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</si>
  <si>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</si>
  <si>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</si>
  <si>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</si>
  <si>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</si>
  <si>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</si>
  <si>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</si>
  <si>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</si>
  <si>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</si>
  <si>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</si>
  <si>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</si>
  <si>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</si>
  <si>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</si>
  <si>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</si>
  <si>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</si>
  <si>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</si>
  <si>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</si>
  <si>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</si>
  <si>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</si>
  <si>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</si>
  <si>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</si>
  <si>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</si>
  <si>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</si>
  <si>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</si>
  <si>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</si>
  <si>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</si>
  <si>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</si>
  <si>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</si>
  <si>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</si>
  <si>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</si>
  <si>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</si>
  <si>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</si>
  <si>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</si>
  <si>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</si>
  <si>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</si>
  <si>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</si>
  <si>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</si>
  <si>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</si>
  <si>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</si>
  <si>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</si>
  <si>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</si>
  <si>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</si>
  <si>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</si>
  <si>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</si>
  <si>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</si>
  <si>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</si>
  <si>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</si>
  <si>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</si>
  <si>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</si>
  <si>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</si>
  <si>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</si>
  <si>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</si>
  <si>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</si>
  <si>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</si>
  <si>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</si>
  <si>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</si>
  <si>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</si>
  <si>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</si>
  <si>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</si>
  <si>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</si>
  <si>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</si>
  <si>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</si>
  <si>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</si>
  <si>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</si>
  <si>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</si>
  <si>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</si>
  <si>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</si>
  <si>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</si>
  <si>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</si>
  <si>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</si>
  <si>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</si>
  <si>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</si>
  <si>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</si>
  <si>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</si>
  <si>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</si>
  <si>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</si>
  <si>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</si>
  <si>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</si>
  <si>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</si>
  <si>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</si>
  <si>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</si>
  <si>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</si>
  <si>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</si>
  <si>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</si>
  <si>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</si>
  <si>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</si>
  <si>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</si>
  <si>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</si>
  <si>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</si>
  <si>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</si>
  <si>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</si>
  <si>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</si>
  <si>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</si>
  <si>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</si>
  <si>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</si>
  <si>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</si>
  <si>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</si>
  <si>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</si>
  <si>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</si>
  <si>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</si>
  <si>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</si>
  <si>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</si>
  <si>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</si>
  <si>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</si>
  <si>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</si>
  <si>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</si>
  <si>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</si>
  <si>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</si>
  <si>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</si>
  <si>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</si>
  <si>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</si>
  <si>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</si>
  <si>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</si>
  <si>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</si>
  <si>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</si>
  <si>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</si>
  <si>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</si>
  <si>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</si>
  <si>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</si>
  <si>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</si>
  <si>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</si>
  <si>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</si>
  <si>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</si>
  <si>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</si>
  <si>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</si>
  <si>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</si>
  <si>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</si>
  <si>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</si>
  <si>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</si>
  <si>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</si>
  <si>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</si>
  <si>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</si>
  <si>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</si>
  <si>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</si>
  <si>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</si>
  <si>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</si>
  <si>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</si>
  <si>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</si>
  <si>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</si>
  <si>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</si>
  <si>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</si>
  <si>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</si>
  <si>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</si>
  <si>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</si>
  <si>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</si>
  <si>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</si>
  <si>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</si>
  <si>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</si>
  <si>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</si>
  <si>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</si>
  <si>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</si>
  <si>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</si>
  <si>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</si>
  <si>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</si>
  <si>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</si>
  <si>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</si>
  <si>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</si>
  <si>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</si>
  <si>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</si>
  <si>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</si>
  <si>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</si>
  <si>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</si>
  <si>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</si>
  <si>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</si>
  <si>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</si>
  <si>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</si>
  <si>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</si>
  <si>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</si>
  <si>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</si>
  <si>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</si>
  <si>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</si>
  <si>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</si>
  <si>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</si>
  <si>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</si>
  <si>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</si>
  <si>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</si>
  <si>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</si>
  <si>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</si>
  <si>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</si>
  <si>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</si>
  <si>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</si>
  <si>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</si>
  <si>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</si>
  <si>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</si>
  <si>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</si>
  <si>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</si>
  <si>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</si>
  <si>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</si>
  <si>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</si>
  <si>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</si>
  <si>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</si>
  <si>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</si>
  <si>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</si>
  <si>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</si>
  <si>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</si>
  <si>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</si>
  <si>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</si>
  <si>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</si>
  <si>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</si>
  <si>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</si>
  <si>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</si>
  <si>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</si>
  <si>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</si>
  <si>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</si>
  <si>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</si>
  <si>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</si>
  <si>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</si>
  <si>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</si>
  <si>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</si>
  <si>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</si>
  <si>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</si>
  <si>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</si>
  <si>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</si>
  <si>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</si>
  <si>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</si>
  <si>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</si>
  <si>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</si>
  <si>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</si>
  <si>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</si>
  <si>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</si>
  <si>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</si>
  <si>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</si>
  <si>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</si>
  <si>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</si>
  <si>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</si>
  <si>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</si>
  <si>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</si>
  <si>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</si>
  <si>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</si>
  <si>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</si>
  <si>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</si>
  <si>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</si>
  <si>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</si>
  <si>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</si>
  <si>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</si>
  <si>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</si>
  <si>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</si>
  <si>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</si>
  <si>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</si>
  <si>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</si>
  <si>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</si>
  <si>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</si>
  <si>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</si>
  <si>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</si>
  <si>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</si>
  <si>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</si>
  <si>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</si>
  <si>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</si>
  <si>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</si>
  <si>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</si>
  <si>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</si>
  <si>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</si>
  <si>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</si>
  <si>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</si>
  <si>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</si>
  <si>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</si>
  <si>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</si>
  <si>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</si>
  <si>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</si>
  <si>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</si>
  <si>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</si>
  <si>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</si>
  <si>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</si>
  <si>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</si>
  <si>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</si>
  <si>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</si>
  <si>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</si>
  <si>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</si>
  <si>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</si>
  <si>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</si>
  <si>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</si>
  <si>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</si>
  <si>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</si>
  <si>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</si>
  <si>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</si>
  <si>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</si>
  <si>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</si>
  <si>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</si>
  <si>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</si>
  <si>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</si>
  <si>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</si>
  <si>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</si>
  <si>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</si>
  <si>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</si>
  <si>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</si>
  <si>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</si>
  <si>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</si>
  <si>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</si>
  <si>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</si>
  <si>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</si>
  <si>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</si>
  <si>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</si>
  <si>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</si>
  <si>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</si>
  <si>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</si>
  <si>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</si>
  <si>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</si>
  <si>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</si>
  <si>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</si>
  <si>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</si>
  <si>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</si>
  <si>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</si>
  <si>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</si>
  <si>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</si>
  <si>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</si>
  <si>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</si>
  <si>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</si>
  <si>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</si>
  <si>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</si>
  <si>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</si>
  <si>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</si>
  <si>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</si>
  <si>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</si>
  <si>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</si>
  <si>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</si>
  <si>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</si>
  <si>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</si>
  <si>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</si>
  <si>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</si>
  <si>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</si>
  <si>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</si>
  <si>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</si>
  <si>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</si>
  <si>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</si>
  <si>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</si>
  <si>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</si>
  <si>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</si>
  <si>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</si>
  <si>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</si>
  <si>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</si>
  <si>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</si>
  <si>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</si>
  <si>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</si>
  <si>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</si>
  <si>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</si>
  <si>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</si>
  <si>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</si>
  <si>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</si>
  <si>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</si>
  <si>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</si>
  <si>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</si>
  <si>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</si>
  <si>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</si>
  <si>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</si>
  <si>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</si>
  <si>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</si>
  <si>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</si>
  <si>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</si>
  <si>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</si>
  <si>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</si>
  <si>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</si>
  <si>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</si>
  <si>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</si>
  <si>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</si>
  <si>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</si>
  <si>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</si>
  <si>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</si>
  <si>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</si>
  <si>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</si>
  <si>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</si>
  <si>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</si>
  <si>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</si>
  <si>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</si>
  <si>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</si>
  <si>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</si>
  <si>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</si>
  <si>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</si>
  <si>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</si>
  <si>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</si>
  <si>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</si>
  <si>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</si>
  <si>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</si>
  <si>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</si>
  <si>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</si>
  <si>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</si>
  <si>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</si>
  <si>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</si>
  <si>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</si>
  <si>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</si>
  <si>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</si>
  <si>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</si>
  <si>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</si>
  <si>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</si>
  <si>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</si>
  <si>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</si>
  <si>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</si>
  <si>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</si>
  <si>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</si>
  <si>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</si>
  <si>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</si>
  <si>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</si>
  <si>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</si>
  <si>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</si>
  <si>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</si>
  <si>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</si>
  <si>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</si>
  <si>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</si>
  <si>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</si>
  <si>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</si>
  <si>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</si>
  <si>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</si>
  <si>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</si>
  <si>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</si>
  <si>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</si>
  <si>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</si>
  <si>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</si>
  <si>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</si>
  <si>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</si>
  <si>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</si>
  <si>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</si>
  <si>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</si>
  <si>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</si>
  <si>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</si>
  <si>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</si>
  <si>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</si>
  <si>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</si>
  <si>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</si>
  <si>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</si>
  <si>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</si>
  <si>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</si>
  <si>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</si>
  <si>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</si>
  <si>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</si>
  <si>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</si>
  <si>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</si>
  <si>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</si>
  <si>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</si>
  <si>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</si>
  <si>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</si>
  <si>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</si>
  <si>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</si>
  <si>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</si>
  <si>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</si>
  <si>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</si>
  <si>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</si>
  <si>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</si>
  <si>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</si>
  <si>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</si>
  <si>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</si>
  <si>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</si>
  <si>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</si>
  <si>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</si>
  <si>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</si>
  <si>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</si>
  <si>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</si>
  <si>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</si>
  <si>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</si>
  <si>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</si>
  <si>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</si>
  <si>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</si>
  <si>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</si>
  <si>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</si>
  <si>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</si>
  <si>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</si>
  <si>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</si>
  <si>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</si>
  <si>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</si>
  <si>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</si>
  <si>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</si>
  <si>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</si>
  <si>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</si>
  <si>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</si>
  <si>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</si>
  <si>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</si>
  <si>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</si>
  <si>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</si>
  <si>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</si>
  <si>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</si>
  <si>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</si>
  <si>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</si>
  <si>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</si>
  <si>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</si>
  <si>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</si>
  <si>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</si>
  <si>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</si>
  <si>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</si>
  <si>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</si>
  <si>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</si>
  <si>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</si>
  <si>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</si>
  <si>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</si>
  <si>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</si>
  <si>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</si>
  <si>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</si>
  <si>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</si>
  <si>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</si>
  <si>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</si>
  <si>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</si>
  <si>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</si>
  <si>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</si>
  <si>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</si>
  <si>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</si>
  <si>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</si>
  <si>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</si>
  <si>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</si>
  <si>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</si>
  <si>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</si>
  <si>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</si>
  <si>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</si>
  <si>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</si>
  <si>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</si>
  <si>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</si>
  <si>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</si>
  <si>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</si>
  <si>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</si>
  <si>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</si>
  <si>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</si>
  <si>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</si>
  <si>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</si>
  <si>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</si>
  <si>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</si>
  <si>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</si>
  <si>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</si>
  <si>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</si>
  <si>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</si>
  <si>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</si>
  <si>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</si>
  <si>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</si>
  <si>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</si>
  <si>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</si>
  <si>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</si>
  <si>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</si>
  <si>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</si>
  <si>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</si>
  <si>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</si>
  <si>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</si>
  <si>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</si>
  <si>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</si>
  <si>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</si>
  <si>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</si>
  <si>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</si>
  <si>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</si>
  <si>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</si>
  <si>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</si>
  <si>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</si>
  <si>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</si>
  <si>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</si>
  <si>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</si>
  <si>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</si>
  <si>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</si>
  <si>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</si>
  <si>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</si>
  <si>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</si>
  <si>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</si>
  <si>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</si>
  <si>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</si>
  <si>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</si>
  <si>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</si>
  <si>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</si>
  <si>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</si>
  <si>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</si>
  <si>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</si>
  <si>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</si>
  <si>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</si>
  <si>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</si>
  <si>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</si>
  <si>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</si>
  <si>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</si>
  <si>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</si>
  <si>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</si>
  <si>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</si>
  <si>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</si>
  <si>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</si>
  <si>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</si>
  <si>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</si>
  <si>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</si>
  <si>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</si>
  <si>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</si>
  <si>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</si>
  <si>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</si>
  <si>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</si>
  <si>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</si>
  <si>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</si>
  <si>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</si>
  <si>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</si>
  <si>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</si>
  <si>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</si>
  <si>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</si>
  <si>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</si>
  <si>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</si>
  <si>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</si>
  <si>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</si>
  <si>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</si>
  <si>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</si>
  <si>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</si>
  <si>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</si>
  <si>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</si>
  <si>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</si>
  <si>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</si>
  <si>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</si>
  <si>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</si>
  <si>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</si>
  <si>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</si>
  <si>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</si>
  <si>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</si>
  <si>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</si>
  <si>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</si>
  <si>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</si>
  <si>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</si>
  <si>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</si>
  <si>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</si>
  <si>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</si>
  <si>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</si>
  <si>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</si>
  <si>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</si>
  <si>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</si>
  <si>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</si>
  <si>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</si>
  <si>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</si>
  <si>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</si>
  <si>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</si>
  <si>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</si>
  <si>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</si>
  <si>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</si>
  <si>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</si>
  <si>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</si>
  <si>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</si>
  <si>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</si>
  <si>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</si>
  <si>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</si>
  <si>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</si>
  <si>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</si>
  <si>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</si>
  <si>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</si>
  <si>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</si>
  <si>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</si>
  <si>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</si>
  <si>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</si>
  <si>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</si>
  <si>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</si>
  <si>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</si>
  <si>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</si>
  <si>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</si>
  <si>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</si>
  <si>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</si>
  <si>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</si>
  <si>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</si>
  <si>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</si>
  <si>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</si>
  <si>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</si>
  <si>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</si>
  <si>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</si>
  <si>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</si>
  <si>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</si>
  <si>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</si>
  <si>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</si>
  <si>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</si>
  <si>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</si>
  <si>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</si>
  <si>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</si>
  <si>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</si>
  <si>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</si>
  <si>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</si>
  <si>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</si>
  <si>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</si>
  <si>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</si>
  <si>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</si>
  <si>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</si>
  <si>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</si>
  <si>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</si>
  <si>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</si>
  <si>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</si>
  <si>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</si>
  <si>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</si>
  <si>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</si>
  <si>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</si>
  <si>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</si>
  <si>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</si>
  <si>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</si>
  <si>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</si>
  <si>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</si>
  <si>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</si>
  <si>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</si>
  <si>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</si>
  <si>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</si>
  <si>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</si>
  <si>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</si>
  <si>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</si>
  <si>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</si>
  <si>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</si>
  <si>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</si>
  <si>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</si>
  <si>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</si>
  <si>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</si>
  <si>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</si>
  <si>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</si>
  <si>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</si>
  <si>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</si>
  <si>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</si>
  <si>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</si>
  <si>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</si>
  <si>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</si>
  <si>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</si>
  <si>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</si>
  <si>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</si>
  <si>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</si>
  <si>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</si>
  <si>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</si>
  <si>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</si>
  <si>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</si>
  <si>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</si>
  <si>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</si>
  <si>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</si>
  <si>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</si>
  <si>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</si>
  <si>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</si>
  <si>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</si>
  <si>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</si>
  <si>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</si>
  <si>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</si>
  <si>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</si>
  <si>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</si>
  <si>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</si>
  <si>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</si>
  <si>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</si>
  <si>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</si>
  <si>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</si>
  <si>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</si>
  <si>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</si>
  <si>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</si>
  <si>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</si>
  <si>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</si>
  <si>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</si>
  <si>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</si>
  <si>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</si>
  <si>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</si>
  <si>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</si>
  <si>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</si>
  <si>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</si>
  <si>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</si>
  <si>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</si>
  <si>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</si>
  <si>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</si>
  <si>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</si>
  <si>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</si>
  <si>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</si>
  <si>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</si>
  <si>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</si>
  <si>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</si>
  <si>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</si>
  <si>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</si>
  <si>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</si>
  <si>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</si>
  <si>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</si>
  <si>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</si>
  <si>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</si>
  <si>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</si>
  <si>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</si>
  <si>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</si>
  <si>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</si>
  <si>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</si>
  <si>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</si>
  <si>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</si>
  <si>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</si>
  <si>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</si>
  <si>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</si>
  <si>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</si>
  <si>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</si>
  <si>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</si>
  <si>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</si>
  <si>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</si>
  <si>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</si>
  <si>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</si>
  <si>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</si>
  <si>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</si>
  <si>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</si>
  <si>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</si>
  <si>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</si>
  <si>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</si>
  <si>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</si>
  <si>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</si>
  <si>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</si>
  <si>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</si>
  <si>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</si>
  <si>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</si>
  <si>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</si>
  <si>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</si>
  <si>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</si>
  <si>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</si>
  <si>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</si>
  <si>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</si>
  <si>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</si>
  <si>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</si>
  <si>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</si>
  <si>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</si>
  <si>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</si>
  <si>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</si>
  <si>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</si>
  <si>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</si>
  <si>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</si>
  <si>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</si>
  <si>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</si>
  <si>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</si>
  <si>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</si>
  <si>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</si>
  <si>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</si>
  <si>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</si>
  <si>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</si>
  <si>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</si>
  <si>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</si>
  <si>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</si>
  <si>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</si>
  <si>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</si>
  <si>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</si>
  <si>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</si>
  <si>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</si>
  <si>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</si>
  <si>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</si>
  <si>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</si>
  <si>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</si>
  <si>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</si>
  <si>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</si>
  <si>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</si>
  <si>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</si>
  <si>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</si>
  <si>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</si>
  <si>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</si>
  <si>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</si>
  <si>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</si>
  <si>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</si>
  <si>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</si>
  <si>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</si>
  <si>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</si>
  <si>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</si>
  <si>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</si>
  <si>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</si>
  <si>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</si>
  <si>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</si>
  <si>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</si>
  <si>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</si>
  <si>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</si>
  <si>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</si>
  <si>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</si>
  <si>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</si>
  <si>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</si>
  <si>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</si>
  <si>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</si>
  <si>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</si>
  <si>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</si>
  <si>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</si>
  <si>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</si>
  <si>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</si>
  <si>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</si>
  <si>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</si>
  <si>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</si>
  <si>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</si>
  <si>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</si>
  <si>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</si>
  <si>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</si>
  <si>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</si>
  <si>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</si>
  <si>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</si>
  <si>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</si>
  <si>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</si>
  <si>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</si>
  <si>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</si>
  <si>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</si>
  <si>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</si>
  <si>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</si>
  <si>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</si>
  <si>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</si>
  <si>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</si>
  <si>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</si>
  <si>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</si>
  <si>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</si>
  <si>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</si>
  <si>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</si>
  <si>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</si>
  <si>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</si>
  <si>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</si>
  <si>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</si>
  <si>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</si>
  <si>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</si>
  <si>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</si>
  <si>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</si>
  <si>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</si>
  <si>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</si>
  <si>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</si>
  <si>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</si>
  <si>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</si>
  <si>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</si>
  <si>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</si>
  <si>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</si>
  <si>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</si>
  <si>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</si>
  <si>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</si>
  <si>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</si>
  <si>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</si>
  <si>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</si>
  <si>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</si>
  <si>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</si>
  <si>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</si>
  <si>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</si>
  <si>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</si>
  <si>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</si>
  <si>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</si>
  <si>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</si>
  <si>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</si>
  <si>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</si>
  <si>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</si>
  <si>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</si>
  <si>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</si>
  <si>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</si>
  <si>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</si>
  <si>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</si>
  <si>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</si>
  <si>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</si>
  <si>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</si>
  <si>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</si>
  <si>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</si>
  <si>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</si>
  <si>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</si>
  <si>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</si>
  <si>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</si>
  <si>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</si>
  <si>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</si>
  <si>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</si>
  <si>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</si>
  <si>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</si>
  <si>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</si>
  <si>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</si>
  <si>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</si>
  <si>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</si>
  <si>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</si>
  <si>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</si>
  <si>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</si>
  <si>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</si>
  <si>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</si>
  <si>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</si>
  <si>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</si>
  <si>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</si>
  <si>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</si>
  <si>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</si>
  <si>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</si>
  <si>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</si>
  <si>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</si>
  <si>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</si>
  <si>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</si>
  <si>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</si>
  <si>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</si>
  <si>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</si>
  <si>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</si>
  <si>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</si>
  <si>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</si>
  <si>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</si>
  <si>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</si>
  <si>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</si>
  <si>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</si>
  <si>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</si>
  <si>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</si>
  <si>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</si>
  <si>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</si>
  <si>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</si>
  <si>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</si>
  <si>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</si>
  <si>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</si>
  <si>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</si>
  <si>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</si>
  <si>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</si>
  <si>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</si>
  <si>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</si>
  <si>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</si>
  <si>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</si>
  <si>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</si>
  <si>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</si>
  <si>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</si>
  <si>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</si>
  <si>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</si>
  <si>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</si>
  <si>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</si>
  <si>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</si>
  <si>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</si>
  <si>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</si>
  <si>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</si>
  <si>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</si>
  <si>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</si>
  <si>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</si>
  <si>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</si>
  <si>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</si>
  <si>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</si>
  <si>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</si>
  <si>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</si>
  <si>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</si>
  <si>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</si>
  <si>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</si>
  <si>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</si>
  <si>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</si>
  <si>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</si>
  <si>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</si>
  <si>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</si>
  <si>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</si>
  <si>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</si>
  <si>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</si>
  <si>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</si>
  <si>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</si>
  <si>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</si>
  <si>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</si>
  <si>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</si>
  <si>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</si>
  <si>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</si>
  <si>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</si>
  <si>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</si>
  <si>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</si>
  <si>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</si>
  <si>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</si>
  <si>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</si>
  <si>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</si>
  <si>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</si>
  <si>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</si>
  <si>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</si>
  <si>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</si>
  <si>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</si>
  <si>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</si>
  <si>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</si>
  <si>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</si>
  <si>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</si>
  <si>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</si>
  <si>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</si>
  <si>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</si>
  <si>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</si>
  <si>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</si>
  <si>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</si>
  <si>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</si>
  <si>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</si>
  <si>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</si>
  <si>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</si>
  <si>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</si>
  <si>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</si>
  <si>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</si>
  <si>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</si>
  <si>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</si>
  <si>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</si>
  <si>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</si>
  <si>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</si>
  <si>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</si>
  <si>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</si>
  <si>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</si>
  <si>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</si>
  <si>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</si>
  <si>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</si>
  <si>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</si>
  <si>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</si>
  <si>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</si>
  <si>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</si>
  <si>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</si>
  <si>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</si>
  <si>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</si>
  <si>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</si>
  <si>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</si>
  <si>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</si>
  <si>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</si>
  <si>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</si>
  <si>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</si>
  <si>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</si>
  <si>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</si>
  <si>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</si>
  <si>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</si>
  <si>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</si>
  <si>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</si>
  <si>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</si>
  <si>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</si>
  <si>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</si>
  <si>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</si>
  <si>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</si>
  <si>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</si>
  <si>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</si>
  <si>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</si>
  <si>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</si>
  <si>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</si>
  <si>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</si>
  <si>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</si>
  <si>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</si>
  <si>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</si>
  <si>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</si>
  <si>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</si>
  <si>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</si>
  <si>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</si>
  <si>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</si>
  <si>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</si>
  <si>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</si>
  <si>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</si>
  <si>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</si>
  <si>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</si>
  <si>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</si>
  <si>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</si>
  <si>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</si>
  <si>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</si>
  <si>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</si>
  <si>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</si>
  <si>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</si>
  <si>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</si>
  <si>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</si>
  <si>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</si>
  <si>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</si>
  <si>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</si>
  <si>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</si>
  <si>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</si>
  <si>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</si>
  <si>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</si>
  <si>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</si>
  <si>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</si>
  <si>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</si>
  <si>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</si>
  <si>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</si>
  <si>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</si>
  <si>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</si>
  <si>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</si>
  <si>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</si>
  <si>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</si>
  <si>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</si>
  <si>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</si>
  <si>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</si>
  <si>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</si>
  <si>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</si>
  <si>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</si>
  <si>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</si>
  <si>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</si>
  <si>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</si>
  <si>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</si>
  <si>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</si>
  <si>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</si>
  <si>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</si>
  <si>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</si>
  <si>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</si>
  <si>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</si>
  <si>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</si>
  <si>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</si>
  <si>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</si>
  <si>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</si>
  <si>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</si>
  <si>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</si>
  <si>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</si>
  <si>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</si>
  <si>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</si>
  <si>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</si>
  <si>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</si>
  <si>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</si>
  <si>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</si>
  <si>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</si>
  <si>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</si>
  <si>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</si>
  <si>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</si>
  <si>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</si>
  <si>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</si>
  <si>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</si>
  <si>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</si>
  <si>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</si>
  <si>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</si>
  <si>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</si>
  <si>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</si>
  <si>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</si>
  <si>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</si>
  <si>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</si>
  <si>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</si>
  <si>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</si>
  <si>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</si>
  <si>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</si>
  <si>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</si>
  <si>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</si>
  <si>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</si>
  <si>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</si>
  <si>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</si>
  <si>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</si>
  <si>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</si>
  <si>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</si>
  <si>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</si>
  <si>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</si>
  <si>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</si>
  <si>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</si>
  <si>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</si>
  <si>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</si>
  <si>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</si>
  <si>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</si>
  <si>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</si>
  <si>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</si>
  <si>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</si>
  <si>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</si>
  <si>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</si>
  <si>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</si>
  <si>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</si>
  <si>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</si>
  <si>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</si>
  <si>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</si>
  <si>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</si>
  <si>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</si>
  <si>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</si>
  <si>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</si>
  <si>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</si>
  <si>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</si>
  <si>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</si>
  <si>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</si>
  <si>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</si>
  <si>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</si>
  <si>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</si>
  <si>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</si>
  <si>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</si>
  <si>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</si>
  <si>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</si>
  <si>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</si>
  <si>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</si>
  <si>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</si>
  <si>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</si>
  <si>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</si>
  <si>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</si>
  <si>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</si>
  <si>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</si>
  <si>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</si>
  <si>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</si>
  <si>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</si>
  <si>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</si>
  <si>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</si>
  <si>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</si>
  <si>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</si>
  <si>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</si>
  <si>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</si>
  <si>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</si>
  <si>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</si>
  <si>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</si>
  <si>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</si>
  <si>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</si>
  <si>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</si>
  <si>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</si>
  <si>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</si>
  <si>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</si>
  <si>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</si>
  <si>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</si>
  <si>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</si>
  <si>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</si>
  <si>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</si>
  <si>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</si>
  <si>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</si>
  <si>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</si>
  <si>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</si>
  <si>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</si>
  <si>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</si>
  <si>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</si>
  <si>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</si>
  <si>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</si>
  <si>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</si>
  <si>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</si>
  <si>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</si>
  <si>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</si>
  <si>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</si>
  <si>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</si>
  <si>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</si>
  <si>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</si>
  <si>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</si>
  <si>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</si>
  <si>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</si>
  <si>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</si>
  <si>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</si>
  <si>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</si>
  <si>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</si>
  <si>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</si>
  <si>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</si>
  <si>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</si>
  <si>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</si>
  <si>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</si>
  <si>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</si>
  <si>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</si>
  <si>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</si>
  <si>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</si>
  <si>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</si>
  <si>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</si>
  <si>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</si>
  <si>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</si>
  <si>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</si>
  <si>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</si>
  <si>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</si>
  <si>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</si>
  <si>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</si>
  <si>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</si>
  <si>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</si>
  <si>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</si>
  <si>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</si>
  <si>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</si>
  <si>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</si>
  <si>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</si>
  <si>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</si>
  <si>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</si>
  <si>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</si>
  <si>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</si>
  <si>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</si>
  <si>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</si>
  <si>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</si>
  <si>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</si>
  <si>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</si>
  <si>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</si>
  <si>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</si>
  <si>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</si>
  <si>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</si>
  <si>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</si>
  <si>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</si>
  <si>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</si>
  <si>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</si>
  <si>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</si>
  <si>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</si>
  <si>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</si>
  <si>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</si>
  <si>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</si>
  <si>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</si>
  <si>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</si>
  <si>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</si>
  <si>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</si>
  <si>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</si>
  <si>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</si>
  <si>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</si>
  <si>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</si>
  <si>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</si>
  <si>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</si>
  <si>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</si>
  <si>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</si>
  <si>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</si>
  <si>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</si>
  <si>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</si>
  <si>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</si>
  <si>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</si>
  <si>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</si>
  <si>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</si>
  <si>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</si>
  <si>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</si>
  <si>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</si>
  <si>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</si>
  <si>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</si>
  <si>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</si>
  <si>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</si>
  <si>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</si>
  <si>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</si>
  <si>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</si>
  <si>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</si>
  <si>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</si>
  <si>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</si>
  <si>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</si>
  <si>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</si>
  <si>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</si>
  <si>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</si>
  <si>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</si>
  <si>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</si>
  <si>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</si>
  <si>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</si>
  <si>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</si>
  <si>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</si>
  <si>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</si>
  <si>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</si>
  <si>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</si>
  <si>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</si>
  <si>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</si>
  <si>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</si>
  <si>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</si>
  <si>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</si>
  <si>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</si>
  <si>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</si>
  <si>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</si>
  <si>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</si>
  <si>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</si>
  <si>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</si>
  <si>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</si>
  <si>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</si>
  <si>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</si>
  <si>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</si>
  <si>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</si>
  <si>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</si>
  <si>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</si>
  <si>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</si>
  <si>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</si>
  <si>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</si>
  <si>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</si>
  <si>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</si>
  <si>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</si>
  <si>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</si>
  <si>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</si>
  <si>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</si>
  <si>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</si>
  <si>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</si>
  <si>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</si>
  <si>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</si>
  <si>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</si>
  <si>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</si>
  <si>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</si>
  <si>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</si>
  <si>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</si>
  <si>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</si>
  <si>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</si>
  <si>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</si>
  <si>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</si>
  <si>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</si>
  <si>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</si>
  <si>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</si>
  <si>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</si>
  <si>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</si>
  <si>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</si>
  <si>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</si>
  <si>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</si>
  <si>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</si>
  <si>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</si>
  <si>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</si>
  <si>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</si>
  <si>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</si>
  <si>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</si>
  <si>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</si>
  <si>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</si>
  <si>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</si>
  <si>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</si>
  <si>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</si>
  <si>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</si>
  <si>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</si>
  <si>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</si>
  <si>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</si>
  <si>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</si>
  <si>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</si>
  <si>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</si>
  <si>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</si>
  <si>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</si>
  <si>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</si>
  <si>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</si>
  <si>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</si>
  <si>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</si>
  <si>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</si>
  <si>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</si>
  <si>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</si>
  <si>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</si>
  <si>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</si>
  <si>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</si>
  <si>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</si>
  <si>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</si>
  <si>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</si>
  <si>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</si>
  <si>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</si>
  <si>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</si>
  <si>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</si>
  <si>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</si>
  <si>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</si>
  <si>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</si>
  <si>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</si>
  <si>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</si>
  <si>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</si>
  <si>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</si>
  <si>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</si>
  <si>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</si>
  <si>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</si>
  <si>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</si>
  <si>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</si>
  <si>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</si>
  <si>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</si>
  <si>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</si>
  <si>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</si>
  <si>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</si>
  <si>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</si>
  <si>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</si>
  <si>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</si>
  <si>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</si>
  <si>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</si>
  <si>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</si>
  <si>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</si>
  <si>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</si>
  <si>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</si>
  <si>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</si>
  <si>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</si>
  <si>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</si>
  <si>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</si>
  <si>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</si>
  <si>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</si>
  <si>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</si>
  <si>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</si>
  <si>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</si>
  <si>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</si>
  <si>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</si>
  <si>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</si>
  <si>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</si>
  <si>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</si>
  <si>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</si>
  <si>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</si>
  <si>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</si>
  <si>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</si>
  <si>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</si>
  <si>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</si>
  <si>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</si>
  <si>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</si>
  <si>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</si>
  <si>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</si>
  <si>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</si>
  <si>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</si>
  <si>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</si>
  <si>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</si>
  <si>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</si>
  <si>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</si>
  <si>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</si>
  <si>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</si>
  <si>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</si>
  <si>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</si>
  <si>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</si>
  <si>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</si>
  <si>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</si>
  <si>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</si>
  <si>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</si>
  <si>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</si>
  <si>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</si>
  <si>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</si>
  <si>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</si>
  <si>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</si>
  <si>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</si>
  <si>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</si>
  <si>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</si>
  <si>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</si>
  <si>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</si>
  <si>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</si>
  <si>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</si>
  <si>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</si>
  <si>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</si>
  <si>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</si>
  <si>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</si>
  <si>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</si>
  <si>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</si>
  <si>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</si>
  <si>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</si>
  <si>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</si>
  <si>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</si>
  <si>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</si>
  <si>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</si>
  <si>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</si>
  <si>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</si>
  <si>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</si>
  <si>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</si>
  <si>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</si>
  <si>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</si>
  <si>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</si>
  <si>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</si>
  <si>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</si>
  <si>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</si>
  <si>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</si>
  <si>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</si>
  <si>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</si>
  <si>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</si>
  <si>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</si>
  <si>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</si>
  <si>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</si>
  <si>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</si>
  <si>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</si>
  <si>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</si>
  <si>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</si>
  <si>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</si>
  <si>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</si>
  <si>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</si>
  <si>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</si>
  <si>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</si>
  <si>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</si>
  <si>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</si>
  <si>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</si>
  <si>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</si>
  <si>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</si>
  <si>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</si>
  <si>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</si>
  <si>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</si>
  <si>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</si>
  <si>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</si>
  <si>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</si>
  <si>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</si>
  <si>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</si>
  <si>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</si>
  <si>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</si>
  <si>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</si>
  <si>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</si>
  <si>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</si>
  <si>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</si>
  <si>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</si>
  <si>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</si>
  <si>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</si>
  <si>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</si>
  <si>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</si>
  <si>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</si>
  <si>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</si>
  <si>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</si>
  <si>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</si>
  <si>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</si>
  <si>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</si>
  <si>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</si>
  <si>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</si>
  <si>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</si>
  <si>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</si>
  <si>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</si>
  <si>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</si>
  <si>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</si>
  <si>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</si>
  <si>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</si>
  <si>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</si>
  <si>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</si>
  <si>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</si>
  <si>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</si>
  <si>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</si>
  <si>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</si>
  <si>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</si>
  <si>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</si>
  <si>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</si>
  <si>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</si>
  <si>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</si>
  <si>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</si>
  <si>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</si>
  <si>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</si>
  <si>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</si>
  <si>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</si>
  <si>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</si>
  <si>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</si>
  <si>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</si>
  <si>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</si>
  <si>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</si>
  <si>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</si>
  <si>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</si>
  <si>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</si>
  <si>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</si>
  <si>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</si>
  <si>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</si>
  <si>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</si>
  <si>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</si>
  <si>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</si>
  <si>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</si>
  <si>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</si>
  <si>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</si>
  <si>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</si>
  <si>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</si>
  <si>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</si>
  <si>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</si>
  <si>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</si>
  <si>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</si>
  <si>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</si>
  <si>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</si>
  <si>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</si>
  <si>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</si>
  <si>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</si>
  <si>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</si>
  <si>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</si>
  <si>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</si>
  <si>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</si>
  <si>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</si>
  <si>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</si>
  <si>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</si>
  <si>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</si>
  <si>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</si>
  <si>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</si>
  <si>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</si>
  <si>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</si>
  <si>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</si>
  <si>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</si>
  <si>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</si>
  <si>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</si>
  <si>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</si>
  <si>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</si>
  <si>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</si>
  <si>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</si>
  <si>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</si>
  <si>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</si>
  <si>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</si>
  <si>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</si>
  <si>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</si>
  <si>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</si>
  <si>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</si>
  <si>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</si>
  <si>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</si>
  <si>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</si>
  <si>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</si>
  <si>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</si>
  <si>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</si>
  <si>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</si>
  <si>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</si>
  <si>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</si>
  <si>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</si>
  <si>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</si>
  <si>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</si>
  <si>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</si>
  <si>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</si>
  <si>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</si>
  <si>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</si>
  <si>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</si>
  <si>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</si>
  <si>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</si>
  <si>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</si>
  <si>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</si>
  <si>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</si>
  <si>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</si>
  <si>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</si>
  <si>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</si>
  <si>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</si>
  <si>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</si>
  <si>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</si>
  <si>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</si>
  <si>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</si>
  <si>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</si>
  <si>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</si>
  <si>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</si>
  <si>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</si>
  <si>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</si>
  <si>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</si>
  <si>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</si>
  <si>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</si>
  <si>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</si>
  <si>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</si>
  <si>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</si>
  <si>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</si>
  <si>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</si>
  <si>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</si>
  <si>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</si>
  <si>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</si>
  <si>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</si>
  <si>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</si>
  <si>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</si>
  <si>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</si>
  <si>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</si>
  <si>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</si>
  <si>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</si>
  <si>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</si>
  <si>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</si>
  <si>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</si>
  <si>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</si>
  <si>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</si>
  <si>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</si>
  <si>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</si>
  <si>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</si>
  <si>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</si>
  <si>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</si>
  <si>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</si>
  <si>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</si>
  <si>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</si>
  <si>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</si>
  <si>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</si>
  <si>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</si>
  <si>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</si>
  <si>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</si>
  <si>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</si>
  <si>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</si>
  <si>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</si>
  <si>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</si>
  <si>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</si>
  <si>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</si>
  <si>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</si>
  <si>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</si>
  <si>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</si>
  <si>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</si>
  <si>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</si>
  <si>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</si>
  <si>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</si>
  <si>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</si>
  <si>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</si>
  <si>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</si>
  <si>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</si>
  <si>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</si>
  <si>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</si>
  <si>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</si>
  <si>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</si>
  <si>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</si>
  <si>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</si>
  <si>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</si>
  <si>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</si>
  <si>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</si>
  <si>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</si>
  <si>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</si>
  <si>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</si>
  <si>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</si>
  <si>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</si>
  <si>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</si>
  <si>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</si>
  <si>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</si>
  <si>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</si>
  <si>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</si>
  <si>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</si>
  <si>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</si>
  <si>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</si>
  <si>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</si>
  <si>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</si>
  <si>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</si>
  <si>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</si>
  <si>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</si>
  <si>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</si>
  <si>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</si>
  <si>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</si>
  <si>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</si>
  <si>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</si>
  <si>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</si>
  <si>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</si>
  <si>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</si>
  <si>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</si>
  <si>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</si>
  <si>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</si>
  <si>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</si>
  <si>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</si>
  <si>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</si>
  <si>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</si>
  <si>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</si>
  <si>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</si>
  <si>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</si>
  <si>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</si>
  <si>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</si>
  <si>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</si>
  <si>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</si>
  <si>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</si>
  <si>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</si>
  <si>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</si>
  <si>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</si>
  <si>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</si>
  <si>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</si>
  <si>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</si>
  <si>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</si>
  <si>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</si>
  <si>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</si>
  <si>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</si>
  <si>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</si>
  <si>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</si>
  <si>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</si>
  <si>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</si>
  <si>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</si>
  <si>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</si>
  <si>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</si>
  <si>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</si>
  <si>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</si>
  <si>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</si>
  <si>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</si>
  <si>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</si>
  <si>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</si>
  <si>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</si>
  <si>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</si>
  <si>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</si>
  <si>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</si>
  <si>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</si>
  <si>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</si>
  <si>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</si>
  <si>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</si>
  <si>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</si>
  <si>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</si>
  <si>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</si>
  <si>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</si>
  <si>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</si>
  <si>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</si>
  <si>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</si>
  <si>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</si>
  <si>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</si>
  <si>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</si>
  <si>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</si>
  <si>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</si>
  <si>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</si>
  <si>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</si>
  <si>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</si>
  <si>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</si>
  <si>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</si>
  <si>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</si>
  <si>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</si>
  <si>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</si>
  <si>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</si>
  <si>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</si>
  <si>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</si>
  <si>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</si>
  <si>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</si>
  <si>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</si>
  <si>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</si>
  <si>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</si>
  <si>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</si>
  <si>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</si>
  <si>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</si>
  <si>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</si>
  <si>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</si>
  <si>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</si>
  <si>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</si>
  <si>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</si>
  <si>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</si>
  <si>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</si>
  <si>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</si>
  <si>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</si>
  <si>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</si>
  <si>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</si>
  <si>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</si>
  <si>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</si>
  <si>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</si>
  <si>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</si>
  <si>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</si>
  <si>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</si>
  <si>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</si>
  <si>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</si>
  <si>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</si>
  <si>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</si>
  <si>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</si>
  <si>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</si>
  <si>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</si>
  <si>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</si>
  <si>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</si>
  <si>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</si>
  <si>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</si>
  <si>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</si>
  <si>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</si>
  <si>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</si>
  <si>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</si>
  <si>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</si>
  <si>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</si>
  <si>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</si>
  <si>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</si>
  <si>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</si>
  <si>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</si>
  <si>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</si>
  <si>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</si>
  <si>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</si>
  <si>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</si>
  <si>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</si>
  <si>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</si>
  <si>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</si>
  <si>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</si>
  <si>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</si>
  <si>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</si>
  <si>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</si>
  <si>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</si>
  <si>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</si>
  <si>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</si>
  <si>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</si>
  <si>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</si>
  <si>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</si>
  <si>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</si>
  <si>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</si>
  <si>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</si>
  <si>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</si>
  <si>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</si>
  <si>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</si>
  <si>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</si>
  <si>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</si>
  <si>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</si>
  <si>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</si>
  <si>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</si>
  <si>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</si>
  <si>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</si>
  <si>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</si>
  <si>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</si>
  <si>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</si>
  <si>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</si>
  <si>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</si>
  <si>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</si>
  <si>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</si>
  <si>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</si>
  <si>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</si>
  <si>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</si>
  <si>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</si>
  <si>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</si>
  <si>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</si>
  <si>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</si>
  <si>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</si>
  <si>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</si>
  <si>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</si>
  <si>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</si>
  <si>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</si>
  <si>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</si>
  <si>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</si>
  <si>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</si>
  <si>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</si>
  <si>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</si>
  <si>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</si>
  <si>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</si>
  <si>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</si>
  <si>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</si>
  <si>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</si>
  <si>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</si>
  <si>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</si>
  <si>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</si>
  <si>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</si>
  <si>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</si>
  <si>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</si>
  <si>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</si>
  <si>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</si>
  <si>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</si>
  <si>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</si>
  <si>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</si>
  <si>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</si>
  <si>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</si>
  <si>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</si>
  <si>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</si>
  <si>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</si>
  <si>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</si>
  <si>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</si>
  <si>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</si>
  <si>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</si>
  <si>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</si>
  <si>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</si>
  <si>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</si>
  <si>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</si>
  <si>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</si>
  <si>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</si>
  <si>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</si>
  <si>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</si>
  <si>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</si>
  <si>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</si>
  <si>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</si>
  <si>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</si>
  <si>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</si>
  <si>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</si>
  <si>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</si>
  <si>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</si>
  <si>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</si>
  <si>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</si>
  <si>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</si>
  <si>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</si>
  <si>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</si>
  <si>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</si>
  <si>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</si>
  <si>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</si>
  <si>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</si>
  <si>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</si>
  <si>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</si>
  <si>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</si>
  <si>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</si>
  <si>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</si>
  <si>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</si>
  <si>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</si>
  <si>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</si>
  <si>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</si>
  <si>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</si>
  <si>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</si>
  <si>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</si>
  <si>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</si>
  <si>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</si>
  <si>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</si>
  <si>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</si>
  <si>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</si>
  <si>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</si>
  <si>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</si>
  <si>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</si>
  <si>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</si>
  <si>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</si>
  <si>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</si>
  <si>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</si>
  <si>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</si>
  <si>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</si>
  <si>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</si>
  <si>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</si>
  <si>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</si>
  <si>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</si>
  <si>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</si>
  <si>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</si>
  <si>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</si>
  <si>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</si>
  <si>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</si>
  <si>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</si>
  <si>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</si>
  <si>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</si>
  <si>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</si>
  <si>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</si>
  <si>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</si>
  <si>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</si>
  <si>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</si>
  <si>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</si>
  <si>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</si>
  <si>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</si>
  <si>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</si>
  <si>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</si>
  <si>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</si>
  <si>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</si>
  <si>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</si>
  <si>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</si>
  <si>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</si>
  <si>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</si>
  <si>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</si>
  <si>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</si>
  <si>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</si>
  <si>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</si>
  <si>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</si>
  <si>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</si>
  <si>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</si>
  <si>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</si>
  <si>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</si>
  <si>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</si>
  <si>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</si>
  <si>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</si>
  <si>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</si>
  <si>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</si>
  <si>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</si>
  <si>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</si>
  <si>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</si>
  <si>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</si>
  <si>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</si>
  <si>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</si>
  <si>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</si>
  <si>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</si>
  <si>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</si>
  <si>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</si>
  <si>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</si>
  <si>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</si>
  <si>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</si>
  <si>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</si>
  <si>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</si>
  <si>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</si>
  <si>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</si>
  <si>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</si>
  <si>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</si>
  <si>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</si>
  <si>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</si>
  <si>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</si>
  <si>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</si>
  <si>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</si>
  <si>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</si>
  <si>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</si>
  <si>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</si>
  <si>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</si>
  <si>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</si>
  <si>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</si>
  <si>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</si>
  <si>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</si>
  <si>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</si>
  <si>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</si>
  <si>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</si>
  <si>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</si>
  <si>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</si>
  <si>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</si>
  <si>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</si>
  <si>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</si>
  <si>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</si>
  <si>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</si>
  <si>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</si>
  <si>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</si>
  <si>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</si>
  <si>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</si>
  <si>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</si>
  <si>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</si>
  <si>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</si>
  <si>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</si>
  <si>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</si>
  <si>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</si>
  <si>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</si>
  <si>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</si>
  <si>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</si>
  <si>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</si>
  <si>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</si>
  <si>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</si>
  <si>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</si>
  <si>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</si>
  <si>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</si>
  <si>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</si>
  <si>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</si>
  <si>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</si>
  <si>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</si>
  <si>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</si>
  <si>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</si>
  <si>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</si>
  <si>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</si>
  <si>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</si>
  <si>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</si>
  <si>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</si>
  <si>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</si>
  <si>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</si>
  <si>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</si>
  <si>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</si>
  <si>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</si>
  <si>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</si>
  <si>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</si>
  <si>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</si>
  <si>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</si>
  <si>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</si>
  <si>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</si>
  <si>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</si>
  <si>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</si>
  <si>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</si>
  <si>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</si>
  <si>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</si>
  <si>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</si>
  <si>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</si>
  <si>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</si>
  <si>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</si>
  <si>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</si>
  <si>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</si>
  <si>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</si>
  <si>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</si>
  <si>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</si>
  <si>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</si>
  <si>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</si>
  <si>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</si>
  <si>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</si>
  <si>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</si>
  <si>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</si>
  <si>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</si>
  <si>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</si>
  <si>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</si>
  <si>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</si>
  <si>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</si>
  <si>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</si>
  <si>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</si>
  <si>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</si>
  <si>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</si>
  <si>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</si>
  <si>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</si>
  <si>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</si>
  <si>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</si>
  <si>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</si>
  <si>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</si>
  <si>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</si>
  <si>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</si>
  <si>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</si>
  <si>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</si>
  <si>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</si>
  <si>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</si>
  <si>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</si>
  <si>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</si>
  <si>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</si>
  <si>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</si>
  <si>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</si>
  <si>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</si>
  <si>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</si>
  <si>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</si>
  <si>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</si>
  <si>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</si>
  <si>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</si>
  <si>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</si>
  <si>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</si>
  <si>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</si>
  <si>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</si>
  <si>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</si>
  <si>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</si>
  <si>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</si>
  <si>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</si>
  <si>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</si>
  <si>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</si>
  <si>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</si>
  <si>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</si>
  <si>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</si>
  <si>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</si>
  <si>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</si>
  <si>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</si>
  <si>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</si>
  <si>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</si>
  <si>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</si>
  <si>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</si>
  <si>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</si>
  <si>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</si>
  <si>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</si>
  <si>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</si>
  <si>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</si>
  <si>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</si>
  <si>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</si>
  <si>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</si>
  <si>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</si>
  <si>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</si>
  <si>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</si>
  <si>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</si>
  <si>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</si>
  <si>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</si>
  <si>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</si>
  <si>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</si>
  <si>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</si>
  <si>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</si>
  <si>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</si>
  <si>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</si>
  <si>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</si>
  <si>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</si>
  <si>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</si>
  <si>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</si>
  <si>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</si>
  <si>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</si>
  <si>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</si>
  <si>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</si>
  <si>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</si>
  <si>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</si>
  <si>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</si>
  <si>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</si>
  <si>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</si>
  <si>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</si>
  <si>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</si>
  <si>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</si>
  <si>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</si>
  <si>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</si>
  <si>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</si>
  <si>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</si>
  <si>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</si>
  <si>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</si>
  <si>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</si>
  <si>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</si>
  <si>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</si>
  <si>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</si>
  <si>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</si>
  <si>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</si>
  <si>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</si>
  <si>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</si>
  <si>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</si>
  <si>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</si>
  <si>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</si>
  <si>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</si>
  <si>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</si>
  <si>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</si>
  <si>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</si>
  <si>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</si>
  <si>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</si>
  <si>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</si>
  <si>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</si>
  <si>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</si>
  <si>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</si>
  <si>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</si>
  <si>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</si>
  <si>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</si>
  <si>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</si>
  <si>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</si>
  <si>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</si>
  <si>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</si>
  <si>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</si>
  <si>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</si>
  <si>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</si>
  <si>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</si>
  <si>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</si>
  <si>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</si>
  <si>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</si>
  <si>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</si>
  <si>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</si>
  <si>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</si>
  <si>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</si>
  <si>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</si>
  <si>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</si>
  <si>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</si>
  <si>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</si>
  <si>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</si>
  <si>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</si>
  <si>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</si>
  <si>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</si>
  <si>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</si>
  <si>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</si>
  <si>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</si>
  <si>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</si>
  <si>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</si>
  <si>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</si>
  <si>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</si>
  <si>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</si>
  <si>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</si>
  <si>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</si>
  <si>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</si>
  <si>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</si>
  <si>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</si>
  <si>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</si>
  <si>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</si>
  <si>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</si>
  <si>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</si>
  <si>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</si>
  <si>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</si>
  <si>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</si>
  <si>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</si>
  <si>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</si>
  <si>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</si>
  <si>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</si>
  <si>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</si>
  <si>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</si>
  <si>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</si>
  <si>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</si>
  <si>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</si>
  <si>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</si>
  <si>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</si>
  <si>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</si>
  <si>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</si>
  <si>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</si>
  <si>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</si>
  <si>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</si>
  <si>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</si>
  <si>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</si>
  <si>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</si>
  <si>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</si>
  <si>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</si>
  <si>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</si>
  <si>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</si>
  <si>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</si>
  <si>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</si>
  <si>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</si>
  <si>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</si>
  <si>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</si>
  <si>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</si>
  <si>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</si>
  <si>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</si>
  <si>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</si>
  <si>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</si>
  <si>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</si>
  <si>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</si>
  <si>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</si>
  <si>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</si>
  <si>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</si>
  <si>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</si>
  <si>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</si>
  <si>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</si>
  <si>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</si>
  <si>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</si>
  <si>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</si>
  <si>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</si>
  <si>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</si>
  <si>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</si>
  <si>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</si>
  <si>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</si>
  <si>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</si>
  <si>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</si>
  <si>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</si>
  <si>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</si>
  <si>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</si>
  <si>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</si>
  <si>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</si>
  <si>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</si>
  <si>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</si>
  <si>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</si>
  <si>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</si>
  <si>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</si>
  <si>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</si>
  <si>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</si>
  <si>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</si>
  <si>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</si>
  <si>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</si>
  <si>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</si>
  <si>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</si>
  <si>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</si>
  <si>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</si>
  <si>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</si>
  <si>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</si>
  <si>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</si>
  <si>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</si>
  <si>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</si>
  <si>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</si>
  <si>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</si>
  <si>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</si>
  <si>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</si>
  <si>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</si>
  <si>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</si>
  <si>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</si>
  <si>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</si>
  <si>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</si>
  <si>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</si>
  <si>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</si>
  <si>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</si>
  <si>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</si>
  <si>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</si>
  <si>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</si>
  <si>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</si>
  <si>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</si>
  <si>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</si>
  <si>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</si>
  <si>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</si>
  <si>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</si>
  <si>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</si>
  <si>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</si>
  <si>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</si>
  <si>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</si>
  <si>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</si>
  <si>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</si>
  <si>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</si>
  <si>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</si>
  <si>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</si>
  <si>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</si>
  <si>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</si>
  <si>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</si>
  <si>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</si>
  <si>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</si>
  <si>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</si>
  <si>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</si>
  <si>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</si>
  <si>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</si>
  <si>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</si>
  <si>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</si>
  <si>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</si>
  <si>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</si>
  <si>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</si>
  <si>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</si>
  <si>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</si>
  <si>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</si>
  <si>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</si>
  <si>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</si>
  <si>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</si>
  <si>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</si>
  <si>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</si>
  <si>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</si>
  <si>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</si>
  <si>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</si>
  <si>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</si>
  <si>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</si>
  <si>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</si>
  <si>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</si>
  <si>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</si>
  <si>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</si>
  <si>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</si>
  <si>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</si>
  <si>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</si>
  <si>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</si>
  <si>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</si>
  <si>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</si>
  <si>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</si>
  <si>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</si>
  <si>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</si>
  <si>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</si>
  <si>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</si>
  <si>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</si>
  <si>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</si>
  <si>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</si>
  <si>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</si>
  <si>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</si>
  <si>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</si>
  <si>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</si>
  <si>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</si>
  <si>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</si>
  <si>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</si>
  <si>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</si>
  <si>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</si>
  <si>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</si>
  <si>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</si>
  <si>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</si>
  <si>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</si>
  <si>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</si>
  <si>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</si>
  <si>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</si>
  <si>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</si>
  <si>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</si>
  <si>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</si>
  <si>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</si>
  <si>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</si>
  <si>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</si>
  <si>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</si>
  <si>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</si>
  <si>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</si>
  <si>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</si>
  <si>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</si>
  <si>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</si>
  <si>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</si>
  <si>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</si>
  <si>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</si>
  <si>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</si>
  <si>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</si>
  <si>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</si>
  <si>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</si>
  <si>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</si>
  <si>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</si>
  <si>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</si>
  <si>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</si>
  <si>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</si>
  <si>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</si>
  <si>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</si>
  <si>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</si>
  <si>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</si>
  <si>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</si>
  <si>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</si>
  <si>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</si>
  <si>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</si>
  <si>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</si>
  <si>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</si>
  <si>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</si>
  <si>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</si>
  <si>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</si>
  <si>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</si>
  <si>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</si>
  <si>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</si>
  <si>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</si>
  <si>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</si>
  <si>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</si>
  <si>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</si>
  <si>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</si>
  <si>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</si>
  <si>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</si>
  <si>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</si>
  <si>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</si>
  <si>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</si>
  <si>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</si>
  <si>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</si>
  <si>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</si>
  <si>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</si>
  <si>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</si>
  <si>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</si>
  <si>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</si>
  <si>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</si>
  <si>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</si>
  <si>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</si>
  <si>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</si>
  <si>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</si>
  <si>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</si>
  <si>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</si>
  <si>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</si>
  <si>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</si>
  <si>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</si>
  <si>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</si>
  <si>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</si>
  <si>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</si>
  <si>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</si>
  <si>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</si>
  <si>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</si>
  <si>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</si>
  <si>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</si>
  <si>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</si>
  <si>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</si>
  <si>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</si>
  <si>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</si>
  <si>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</si>
  <si>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</si>
  <si>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</si>
  <si>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</si>
  <si>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</si>
  <si>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</si>
  <si>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</si>
  <si>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</si>
  <si>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</si>
  <si>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</si>
  <si>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</si>
  <si>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</si>
  <si>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</si>
  <si>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</si>
  <si>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</si>
  <si>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</si>
  <si>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</si>
  <si>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</si>
  <si>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</si>
  <si>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</si>
  <si>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</si>
  <si>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</si>
  <si>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</si>
  <si>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</si>
  <si>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</si>
  <si>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</si>
  <si>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</si>
  <si>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</si>
  <si>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</si>
  <si>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</si>
  <si>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</si>
  <si>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</si>
  <si>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</si>
  <si>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</si>
  <si>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</si>
  <si>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</si>
  <si>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</si>
  <si>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</si>
  <si>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</si>
  <si>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</si>
  <si>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</si>
  <si>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</si>
  <si>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</si>
  <si>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</si>
  <si>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</si>
  <si>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</si>
  <si>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</si>
  <si>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</si>
  <si>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</si>
  <si>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</si>
  <si>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</si>
  <si>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</si>
  <si>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</si>
  <si>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</si>
  <si>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</si>
  <si>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</si>
  <si>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</si>
  <si>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</si>
  <si>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</si>
  <si>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</si>
  <si>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</si>
  <si>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</si>
  <si>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</si>
  <si>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</si>
  <si>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</si>
  <si>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</si>
  <si>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</si>
  <si>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</si>
  <si>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</si>
  <si>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</si>
  <si>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</si>
  <si>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</si>
  <si>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</si>
  <si>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</si>
  <si>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</si>
  <si>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</si>
  <si>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</si>
  <si>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</si>
  <si>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</si>
  <si>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</si>
  <si>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</si>
  <si>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</si>
  <si>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</si>
  <si>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</si>
  <si>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</si>
  <si>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</si>
  <si>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</si>
  <si>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</si>
  <si>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</si>
  <si>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</si>
  <si>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</si>
  <si>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</si>
  <si>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</si>
  <si>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</si>
  <si>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</si>
  <si>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</si>
  <si>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</si>
  <si>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</si>
  <si>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</si>
  <si>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</si>
  <si>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</si>
  <si>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</si>
  <si>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</si>
  <si>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</si>
  <si>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</si>
  <si>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</si>
  <si>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</si>
  <si>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</si>
  <si>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</si>
  <si>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</si>
  <si>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</si>
  <si>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</si>
  <si>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</si>
  <si>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</si>
  <si>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</si>
  <si>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</si>
  <si>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</si>
  <si>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</si>
  <si>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</si>
  <si>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</si>
  <si>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</si>
  <si>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</si>
  <si>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</si>
  <si>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</si>
  <si>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</si>
  <si>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</si>
  <si>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</si>
  <si>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</si>
  <si>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</si>
  <si>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</si>
  <si>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</si>
  <si>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</si>
  <si>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</si>
  <si>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</si>
  <si>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</si>
  <si>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</si>
  <si>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</si>
  <si>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</si>
  <si>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</si>
  <si>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</si>
  <si>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</si>
  <si>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</si>
  <si>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</si>
  <si>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</si>
  <si>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</si>
  <si>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</si>
  <si>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</si>
  <si>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</si>
  <si>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</si>
  <si>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</si>
  <si>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</si>
  <si>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</si>
  <si>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</si>
  <si>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</si>
  <si>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</si>
  <si>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</si>
  <si>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</si>
  <si>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</si>
  <si>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</si>
  <si>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</si>
  <si>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</si>
  <si>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</si>
  <si>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</si>
  <si>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</si>
  <si>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</si>
  <si>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</si>
  <si>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</si>
  <si>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</si>
  <si>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</si>
  <si>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</si>
  <si>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</si>
  <si>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</si>
  <si>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</si>
  <si>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</si>
  <si>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</si>
  <si>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</si>
  <si>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</si>
  <si>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</si>
  <si>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</si>
  <si>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</si>
  <si>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</si>
  <si>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</si>
  <si>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</si>
  <si>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</si>
  <si>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</si>
  <si>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</si>
  <si>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</si>
  <si>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</si>
  <si>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</si>
  <si>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</si>
  <si>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</si>
  <si>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</si>
  <si>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</si>
  <si>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</si>
  <si>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</si>
  <si>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</si>
  <si>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</si>
  <si>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</si>
  <si>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</si>
  <si>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</si>
  <si>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</si>
  <si>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</si>
  <si>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</si>
  <si>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</si>
  <si>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</si>
  <si>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</si>
  <si>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</si>
  <si>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</si>
  <si>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</si>
  <si>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</si>
  <si>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</si>
  <si>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</si>
  <si>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</si>
  <si>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</si>
  <si>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</si>
  <si>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</si>
  <si>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</si>
  <si>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</si>
  <si>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</si>
  <si>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</si>
  <si>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</si>
  <si>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</si>
  <si>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</si>
  <si>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</si>
  <si>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</si>
  <si>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</si>
  <si>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</si>
  <si>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</si>
  <si>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</si>
  <si>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</si>
  <si>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</si>
  <si>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</si>
  <si>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</si>
  <si>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</si>
  <si>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</si>
  <si>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</si>
  <si>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</si>
  <si>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</si>
  <si>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</si>
  <si>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</si>
  <si>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</si>
  <si>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</si>
  <si>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</si>
  <si>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</si>
  <si>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</si>
  <si>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</si>
  <si>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</si>
  <si>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</si>
  <si>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</si>
  <si>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</si>
  <si>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</si>
  <si>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</si>
  <si>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</si>
  <si>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</si>
  <si>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</si>
  <si>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</si>
  <si>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</si>
  <si>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</si>
  <si>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</si>
  <si>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</si>
  <si>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</si>
  <si>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</si>
  <si>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</si>
  <si>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</si>
  <si>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</si>
  <si>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</si>
  <si>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</si>
  <si>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</si>
  <si>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</si>
  <si>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</si>
  <si>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</si>
  <si>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</si>
  <si>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</si>
  <si>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</si>
  <si>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</si>
  <si>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</si>
  <si>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</si>
  <si>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</si>
  <si>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</si>
  <si>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</si>
  <si>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</si>
  <si>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</si>
  <si>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</si>
  <si>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</si>
  <si>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</si>
  <si>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</si>
  <si>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</si>
  <si>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</si>
  <si>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</si>
  <si>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</si>
  <si>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</si>
  <si>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</si>
  <si>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</si>
  <si>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</si>
  <si>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</si>
  <si>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</si>
  <si>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</si>
  <si>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</si>
  <si>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</si>
  <si>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</si>
  <si>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</si>
  <si>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</si>
  <si>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</si>
  <si>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</si>
  <si>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</si>
  <si>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</si>
  <si>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</si>
  <si>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</si>
  <si>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</si>
  <si>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</si>
  <si>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</si>
  <si>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</si>
  <si>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</si>
  <si>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</si>
  <si>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</si>
  <si>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</si>
  <si>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</si>
  <si>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</si>
  <si>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</si>
  <si>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</si>
  <si>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</si>
  <si>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</si>
  <si>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</si>
  <si>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</si>
  <si>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</si>
  <si>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</si>
  <si>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</si>
  <si>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</si>
  <si>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</si>
  <si>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</si>
  <si>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</si>
  <si>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</si>
  <si>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</si>
  <si>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</si>
  <si>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</si>
  <si>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</si>
  <si>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</si>
  <si>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</si>
  <si>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</si>
  <si>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</si>
  <si>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</si>
  <si>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</si>
  <si>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</si>
  <si>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</si>
  <si>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</si>
  <si>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</si>
  <si>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</si>
  <si>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</si>
  <si>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</si>
  <si>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</si>
  <si>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</si>
  <si>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</si>
  <si>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</si>
  <si>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</si>
  <si>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</si>
  <si>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</si>
  <si>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</si>
  <si>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</si>
  <si>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</si>
  <si>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</si>
  <si>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</si>
  <si>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</si>
  <si>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</si>
  <si>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</si>
  <si>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</si>
  <si>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</si>
  <si>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</si>
  <si>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</si>
  <si>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</si>
  <si>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</si>
  <si>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</si>
  <si>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</si>
  <si>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</si>
  <si>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</si>
  <si>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</si>
  <si>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</si>
  <si>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</si>
  <si>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</si>
  <si>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</si>
  <si>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</si>
  <si>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</si>
  <si>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</si>
  <si>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</si>
  <si>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</si>
  <si>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</si>
  <si>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</si>
  <si>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</si>
  <si>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</si>
  <si>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</si>
  <si>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</si>
  <si>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</si>
  <si>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</si>
  <si>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</si>
  <si>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</si>
  <si>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</si>
  <si>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</si>
  <si>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</si>
  <si>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</si>
  <si>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</si>
  <si>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</si>
  <si>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</si>
  <si>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</si>
  <si>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</si>
  <si>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</si>
  <si>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</si>
  <si>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</si>
  <si>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</si>
  <si>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</si>
  <si>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</si>
  <si>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</si>
  <si>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</si>
  <si>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</si>
  <si>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</si>
  <si>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</si>
  <si>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</si>
  <si>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</si>
  <si>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</si>
  <si>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</si>
  <si>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</si>
  <si>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</si>
  <si>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</si>
  <si>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</si>
  <si>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</si>
  <si>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</si>
  <si>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</si>
  <si>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</si>
  <si>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</si>
  <si>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</si>
  <si>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</si>
  <si>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</si>
  <si>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</si>
  <si>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</si>
  <si>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</si>
  <si>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</si>
  <si>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</si>
  <si>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</si>
  <si>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</si>
  <si>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</si>
  <si>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</si>
  <si>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</si>
  <si>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</si>
  <si>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</si>
  <si>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</si>
  <si>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</si>
  <si>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</si>
  <si>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</si>
  <si>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</si>
  <si>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</si>
  <si>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</si>
  <si>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</si>
  <si>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</si>
  <si>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</si>
  <si>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</si>
  <si>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</si>
  <si>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</si>
  <si>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</si>
  <si>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</si>
  <si>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</si>
  <si>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</si>
  <si>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</si>
  <si>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</si>
  <si>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</si>
  <si>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</si>
  <si>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</si>
  <si>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</si>
  <si>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</si>
  <si>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</si>
  <si>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</si>
  <si>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</si>
  <si>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</si>
  <si>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</si>
  <si>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</si>
  <si>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</si>
  <si>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</si>
  <si>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</si>
  <si>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</si>
  <si>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</si>
  <si>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</si>
  <si>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</si>
  <si>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</si>
  <si>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</si>
  <si>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</si>
  <si>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</si>
  <si>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</si>
  <si>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</si>
  <si>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</si>
  <si>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</si>
  <si>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</si>
  <si>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</si>
  <si>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</si>
  <si>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</si>
  <si>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</si>
  <si>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</si>
  <si>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</si>
  <si>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</si>
  <si>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</si>
  <si>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</si>
  <si>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</si>
  <si>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</si>
  <si>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</si>
  <si>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</si>
  <si>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</si>
  <si>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</si>
  <si>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</si>
  <si>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</si>
  <si>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</si>
  <si>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</si>
  <si>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</si>
  <si>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</si>
  <si>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</si>
  <si>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</si>
  <si>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</si>
  <si>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</si>
  <si>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</si>
  <si>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</si>
  <si>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</si>
  <si>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</si>
  <si>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</si>
  <si>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</si>
  <si>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</si>
  <si>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</si>
  <si>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</si>
  <si>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</si>
  <si>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</si>
  <si>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</si>
  <si>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</si>
  <si>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</si>
  <si>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</si>
  <si>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</si>
  <si>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</si>
  <si>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</si>
  <si>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</si>
  <si>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</si>
  <si>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</si>
  <si>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</si>
  <si>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</si>
  <si>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</si>
  <si>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</si>
  <si>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</si>
  <si>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</si>
  <si>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</si>
  <si>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</si>
  <si>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</si>
  <si>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</si>
  <si>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</si>
  <si>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</si>
  <si>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</si>
  <si>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</si>
  <si>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</si>
  <si>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</si>
  <si>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</si>
  <si>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</si>
  <si>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</si>
  <si>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</si>
  <si>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</si>
  <si>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</si>
  <si>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</si>
  <si>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</si>
  <si>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</si>
  <si>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</si>
  <si>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</si>
  <si>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</si>
  <si>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</si>
  <si>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</si>
  <si>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</si>
  <si>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</si>
  <si>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</si>
  <si>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</si>
  <si>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</si>
  <si>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</si>
  <si>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</si>
  <si>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</si>
  <si>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</si>
  <si>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</si>
  <si>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</si>
  <si>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</si>
  <si>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</si>
  <si>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</si>
  <si>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</si>
  <si>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</si>
  <si>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</si>
  <si>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</si>
  <si>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</si>
  <si>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</si>
  <si>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</si>
  <si>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</si>
  <si>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</si>
  <si>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</si>
  <si>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</si>
  <si>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</si>
  <si>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</si>
  <si>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</si>
  <si>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</si>
  <si>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</si>
  <si>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</si>
  <si>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</si>
  <si>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</si>
  <si>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</si>
  <si>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</si>
  <si>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</si>
  <si>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</si>
  <si>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</si>
  <si>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</si>
  <si>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</si>
  <si>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</si>
  <si>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</si>
  <si>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</si>
  <si>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</si>
  <si>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</si>
  <si>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</si>
  <si>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</si>
  <si>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</si>
  <si>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</si>
  <si>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</si>
  <si>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</si>
  <si>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</si>
  <si>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</si>
  <si>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</si>
  <si>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</si>
  <si>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</si>
  <si>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</si>
  <si>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</si>
  <si>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</si>
  <si>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</si>
  <si>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</si>
  <si>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</si>
  <si>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</si>
  <si>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</si>
  <si>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</si>
  <si>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</si>
  <si>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</si>
  <si>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</si>
  <si>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</si>
  <si>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</si>
  <si>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</si>
  <si>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</si>
  <si>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</si>
  <si>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</si>
  <si>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</si>
  <si>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</si>
  <si>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</si>
  <si>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</si>
  <si>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</si>
  <si>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</si>
  <si>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</si>
  <si>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</si>
  <si>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</si>
  <si>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</si>
  <si>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</si>
  <si>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</si>
  <si>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</si>
  <si>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</si>
  <si>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</si>
  <si>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</si>
  <si>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</si>
  <si>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</si>
  <si>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</si>
  <si>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</si>
  <si>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</si>
  <si>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</si>
  <si>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</si>
  <si>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</si>
  <si>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</si>
  <si>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</si>
  <si>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</si>
  <si>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</si>
  <si>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</si>
  <si>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</si>
  <si>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</si>
  <si>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</si>
  <si>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</si>
  <si>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</si>
  <si>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</si>
  <si>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</si>
  <si>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</si>
  <si>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</si>
  <si>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</si>
  <si>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</si>
  <si>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</si>
  <si>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</si>
  <si>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</si>
  <si>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</si>
  <si>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</si>
  <si>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</si>
  <si>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</si>
  <si>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</si>
  <si>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</si>
  <si>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</si>
  <si>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</si>
  <si>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</si>
  <si>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</si>
  <si>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</si>
  <si>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</si>
  <si>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</si>
  <si>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</si>
  <si>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</si>
  <si>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</si>
  <si>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</si>
  <si>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</si>
  <si>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</si>
  <si>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</si>
  <si>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</si>
  <si>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</si>
  <si>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</si>
  <si>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</si>
  <si>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</si>
  <si>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</si>
  <si>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</si>
  <si>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</si>
  <si>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</si>
  <si>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</si>
  <si>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</si>
  <si>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</si>
  <si>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</si>
  <si>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</si>
  <si>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</si>
  <si>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</si>
  <si>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</si>
  <si>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</si>
  <si>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</si>
  <si>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</si>
  <si>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</si>
  <si>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</si>
  <si>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</si>
  <si>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</si>
  <si>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</si>
  <si>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</si>
  <si>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</si>
  <si>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</si>
  <si>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</si>
  <si>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</si>
  <si>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</si>
  <si>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</si>
  <si>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</si>
  <si>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</si>
  <si>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</si>
  <si>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</si>
  <si>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</si>
  <si>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</si>
  <si>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</si>
  <si>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</si>
  <si>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</si>
  <si>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</si>
  <si>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</si>
  <si>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</si>
  <si>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</si>
  <si>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</si>
  <si>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</si>
  <si>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</si>
  <si>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</si>
  <si>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</si>
  <si>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</si>
  <si>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</si>
  <si>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</si>
  <si>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</si>
  <si>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</si>
  <si>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</si>
  <si>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</si>
  <si>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</si>
  <si>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</si>
  <si>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</si>
  <si>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</si>
  <si>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</si>
  <si>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</si>
  <si>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</si>
  <si>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</si>
  <si>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</si>
  <si>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</si>
  <si>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</si>
  <si>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</si>
  <si>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</si>
  <si>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</si>
  <si>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</si>
  <si>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</si>
  <si>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</si>
  <si>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</si>
  <si>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</si>
  <si>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</si>
  <si>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</si>
  <si>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</si>
  <si>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</si>
  <si>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</si>
  <si>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</si>
  <si>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</si>
  <si>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</si>
  <si>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</si>
  <si>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</si>
  <si>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</si>
  <si>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</si>
  <si>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</si>
  <si>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</si>
  <si>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</si>
  <si>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</si>
  <si>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</si>
  <si>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</si>
  <si>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</si>
  <si>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</si>
  <si>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</si>
  <si>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</si>
  <si>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</si>
  <si>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</si>
  <si>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</si>
  <si>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</si>
  <si>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</si>
  <si>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</si>
  <si>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</si>
  <si>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</si>
  <si>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</si>
  <si>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</si>
  <si>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</si>
  <si>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</si>
  <si>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</si>
  <si>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</si>
  <si>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</si>
  <si>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</si>
  <si>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</si>
  <si>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</si>
  <si>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</si>
  <si>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</si>
  <si>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</si>
  <si>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</si>
  <si>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</si>
  <si>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</si>
  <si>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</si>
  <si>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</si>
  <si>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</si>
  <si>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</si>
  <si>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</si>
  <si>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</si>
  <si>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</si>
  <si>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</si>
  <si>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</si>
  <si>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</si>
  <si>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</si>
  <si>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</si>
  <si>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</si>
  <si>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</si>
  <si>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</si>
  <si>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</si>
  <si>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</si>
  <si>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</si>
  <si>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</si>
  <si>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</si>
  <si>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</si>
  <si>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</si>
  <si>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</si>
  <si>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</si>
  <si>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</si>
  <si>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</si>
  <si>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</si>
  <si>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</si>
  <si>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</si>
  <si>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</si>
  <si>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</si>
  <si>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</si>
  <si>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</si>
  <si>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</si>
  <si>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</si>
  <si>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</si>
  <si>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</si>
  <si>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</si>
  <si>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</si>
  <si>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</si>
  <si>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</si>
  <si>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</si>
  <si>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</si>
  <si>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</si>
  <si>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</si>
  <si>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</si>
  <si>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</si>
  <si>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</si>
  <si>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</si>
  <si>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</si>
  <si>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</si>
  <si>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</si>
  <si>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</si>
  <si>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</si>
  <si>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</si>
  <si>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</si>
  <si>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</si>
  <si>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</si>
  <si>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</si>
  <si>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</si>
  <si>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</si>
  <si>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</si>
  <si>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</si>
  <si>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</si>
  <si>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</si>
  <si>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</si>
  <si>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</si>
  <si>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</si>
  <si>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</si>
  <si>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</si>
  <si>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</si>
  <si>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</si>
  <si>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</si>
  <si>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</si>
  <si>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</si>
  <si>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</si>
  <si>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</si>
  <si>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</si>
  <si>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</si>
  <si>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</si>
  <si>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</si>
  <si>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</si>
  <si>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</si>
  <si>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</si>
  <si>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</si>
  <si>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</si>
  <si>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</si>
  <si>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</si>
  <si>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</si>
  <si>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</si>
  <si>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</si>
  <si>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</si>
  <si>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</si>
  <si>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</si>
  <si>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</si>
  <si>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</si>
  <si>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</si>
  <si>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</si>
  <si>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</si>
  <si>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</si>
  <si>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</si>
  <si>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</si>
  <si>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</si>
  <si>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</si>
  <si>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</si>
  <si>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</si>
  <si>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</si>
  <si>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</si>
  <si>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</si>
  <si>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</si>
  <si>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</si>
  <si>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</si>
  <si>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</si>
  <si>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</si>
  <si>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</si>
  <si>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</si>
  <si>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</si>
  <si>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</si>
  <si>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</si>
  <si>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</si>
  <si>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</si>
  <si>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</si>
  <si>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</si>
  <si>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</si>
  <si>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</si>
  <si>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</si>
  <si>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</si>
  <si>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</si>
  <si>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</si>
  <si>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</si>
  <si>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</si>
  <si>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</si>
  <si>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</si>
  <si>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</si>
  <si>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</si>
  <si>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</si>
  <si>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</si>
  <si>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</si>
  <si>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</si>
  <si>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</si>
  <si>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</si>
  <si>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</si>
  <si>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</si>
  <si>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</si>
  <si>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</si>
  <si>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</si>
  <si>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</si>
  <si>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</si>
  <si>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</si>
  <si>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</si>
  <si>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</si>
  <si>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</si>
  <si>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</si>
  <si>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</si>
  <si>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</si>
  <si>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</si>
  <si>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</si>
  <si>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</si>
  <si>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</si>
  <si>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</si>
  <si>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</si>
  <si>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</si>
  <si>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</si>
  <si>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</si>
  <si>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</si>
  <si>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</si>
  <si>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</si>
  <si>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</si>
  <si>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</si>
  <si>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</si>
  <si>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</si>
  <si>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</si>
  <si>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</si>
  <si>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</si>
  <si>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</si>
  <si>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</si>
  <si>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</si>
  <si>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</si>
  <si>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</si>
  <si>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</si>
  <si>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</si>
  <si>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</si>
  <si>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</si>
  <si>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</si>
  <si>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</si>
  <si>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</si>
  <si>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</si>
  <si>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</si>
  <si>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</si>
  <si>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</si>
  <si>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</si>
  <si>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</si>
  <si>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</si>
  <si>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</si>
  <si>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</si>
  <si>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</si>
  <si>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</si>
  <si>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</si>
  <si>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</si>
  <si>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</si>
  <si>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</si>
  <si>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</si>
  <si>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</si>
  <si>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</si>
  <si>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</si>
  <si>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</si>
  <si>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</si>
  <si>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</si>
  <si>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</si>
  <si>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</si>
  <si>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</si>
  <si>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</si>
  <si>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</si>
  <si>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</si>
  <si>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</si>
  <si>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</si>
  <si>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</si>
  <si>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</si>
  <si>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</si>
  <si>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</si>
  <si>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</si>
  <si>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</si>
  <si>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</si>
  <si>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</si>
  <si>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</si>
  <si>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</si>
  <si>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</si>
  <si>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</si>
  <si>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</si>
  <si>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</si>
  <si>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</si>
  <si>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</si>
  <si>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</si>
  <si>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</si>
  <si>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</si>
  <si>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</si>
  <si>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</si>
  <si>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</si>
  <si>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</si>
  <si>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</si>
  <si>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</si>
  <si>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</si>
  <si>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</si>
  <si>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</si>
  <si>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</si>
  <si>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</si>
  <si>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</si>
  <si>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</si>
  <si>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</si>
  <si>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</si>
  <si>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</si>
  <si>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</si>
  <si>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</si>
  <si>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</si>
  <si>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</si>
  <si>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</si>
  <si>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</si>
  <si>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</si>
  <si>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</si>
  <si>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</si>
  <si>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</si>
  <si>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</si>
  <si>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</si>
  <si>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</si>
  <si>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</si>
  <si>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</si>
  <si>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</si>
  <si>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</si>
  <si>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</si>
  <si>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</si>
  <si>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</si>
  <si>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</si>
  <si>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</si>
  <si>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</si>
  <si>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</si>
  <si>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</si>
  <si>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</si>
  <si>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</si>
  <si>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</si>
  <si>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</si>
  <si>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</si>
  <si>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</si>
  <si>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</si>
  <si>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</si>
  <si>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</si>
  <si>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</si>
  <si>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</si>
  <si>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</si>
  <si>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</si>
  <si>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</si>
  <si>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</si>
  <si>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</si>
  <si>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</si>
  <si>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</si>
  <si>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</si>
  <si>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</si>
  <si>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</si>
  <si>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</si>
  <si>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</si>
  <si>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</si>
  <si>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</si>
  <si>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</si>
  <si>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</si>
  <si>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</si>
  <si>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</si>
  <si>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</si>
  <si>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</si>
  <si>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</si>
  <si>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</si>
  <si>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</si>
  <si>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</si>
  <si>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</si>
  <si>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</si>
  <si>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</si>
  <si>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</si>
  <si>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</si>
  <si>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</si>
  <si>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</si>
  <si>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</si>
  <si>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</si>
  <si>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</si>
  <si>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</si>
  <si>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</si>
  <si>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</si>
  <si>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</si>
  <si>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</si>
  <si>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</si>
  <si>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</si>
  <si>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</si>
  <si>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</si>
  <si>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</si>
  <si>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</si>
  <si>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</si>
  <si>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</si>
  <si>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</si>
  <si>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</si>
  <si>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</si>
  <si>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</si>
  <si>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</si>
  <si>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</si>
  <si>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</si>
  <si>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</si>
  <si>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</si>
  <si>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</si>
  <si>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</si>
  <si>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</si>
  <si>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</si>
  <si>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</si>
  <si>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</si>
  <si>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</si>
  <si>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</si>
  <si>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</si>
  <si>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</si>
  <si>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</si>
  <si>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</si>
  <si>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</si>
  <si>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</si>
  <si>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</si>
  <si>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</si>
  <si>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</si>
  <si>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</si>
  <si>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</si>
  <si>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</si>
  <si>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</si>
  <si>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</si>
  <si>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</si>
  <si>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</si>
  <si>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</si>
  <si>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</si>
  <si>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</si>
  <si>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</si>
  <si>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</si>
  <si>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</si>
  <si>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</si>
  <si>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</si>
  <si>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</si>
  <si>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</si>
  <si>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</si>
  <si>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</si>
  <si>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</si>
  <si>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</si>
  <si>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</si>
  <si>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</si>
  <si>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</si>
  <si>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</si>
  <si>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</si>
  <si>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</si>
  <si>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</si>
  <si>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</si>
  <si>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</si>
  <si>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</si>
  <si>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</si>
  <si>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</si>
  <si>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</si>
  <si>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</si>
  <si>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</si>
  <si>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</si>
  <si>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</si>
  <si>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</si>
  <si>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</si>
  <si>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</si>
  <si>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</si>
  <si>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</si>
  <si>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</si>
  <si>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</si>
  <si>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</si>
  <si>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</si>
  <si>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</si>
  <si>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</si>
  <si>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</si>
  <si>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</si>
  <si>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</si>
  <si>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</si>
  <si>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</si>
  <si>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</si>
  <si>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</si>
  <si>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</si>
  <si>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</si>
  <si>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</si>
  <si>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</si>
  <si>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</si>
  <si>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</si>
  <si>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</si>
  <si>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</si>
  <si>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</si>
  <si>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</si>
  <si>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</si>
  <si>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</si>
  <si>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</si>
  <si>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</si>
  <si>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</si>
  <si>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</si>
  <si>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</si>
  <si>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</si>
  <si>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</si>
  <si>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</si>
  <si>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</si>
  <si>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</si>
  <si>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</si>
  <si>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</si>
  <si>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</si>
  <si>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</si>
  <si>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</si>
  <si>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</si>
  <si>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</si>
  <si>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</si>
  <si>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</si>
  <si>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</si>
  <si>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</si>
  <si>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</si>
  <si>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</si>
  <si>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</si>
  <si>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</si>
  <si>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</si>
  <si>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</si>
  <si>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</si>
  <si>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</si>
  <si>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</si>
  <si>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</si>
  <si>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</si>
  <si>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</si>
  <si>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</si>
  <si>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</si>
  <si>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</si>
  <si>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</si>
  <si>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</si>
  <si>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</si>
  <si>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</si>
  <si>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</si>
  <si>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</si>
  <si>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</si>
  <si>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</si>
  <si>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</si>
  <si>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</si>
  <si>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</si>
  <si>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</si>
  <si>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</si>
  <si>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</si>
  <si>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</si>
  <si>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</si>
  <si>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</si>
  <si>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</si>
  <si>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</si>
  <si>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</si>
  <si>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</si>
  <si>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</si>
  <si>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</si>
  <si>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</si>
  <si>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</si>
  <si>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</si>
  <si>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</si>
  <si>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</si>
  <si>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</si>
  <si>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</si>
  <si>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</si>
  <si>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</si>
  <si>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</si>
  <si>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</si>
  <si>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</si>
  <si>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</si>
  <si>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</si>
  <si>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</si>
  <si>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</si>
  <si>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</si>
  <si>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</si>
  <si>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</si>
  <si>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</si>
  <si>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</si>
  <si>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</si>
  <si>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</si>
  <si>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</si>
  <si>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</si>
  <si>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</si>
  <si>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</si>
  <si>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</si>
  <si>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</si>
  <si>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</si>
  <si>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</si>
  <si>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</si>
  <si>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</si>
  <si>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</si>
  <si>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</si>
  <si>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</si>
  <si>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</si>
  <si>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</si>
  <si>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</si>
  <si>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</si>
  <si>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</si>
  <si>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</si>
  <si>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</si>
  <si>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</si>
  <si>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</si>
  <si>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</si>
  <si>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</si>
  <si>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</si>
  <si>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</si>
  <si>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</si>
  <si>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</si>
  <si>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</si>
  <si>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</si>
  <si>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</si>
  <si>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</si>
  <si>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</si>
  <si>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</si>
  <si>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</si>
  <si>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</si>
  <si>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</si>
  <si>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</si>
  <si>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</si>
  <si>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</si>
  <si>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</si>
  <si>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</si>
  <si>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</si>
  <si>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</si>
  <si>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</si>
  <si>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</si>
  <si>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</si>
  <si>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</si>
  <si>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</si>
  <si>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</si>
  <si>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</si>
  <si>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</si>
  <si>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</si>
  <si>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</si>
  <si>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</si>
  <si>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</si>
  <si>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</si>
  <si>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</si>
  <si>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</si>
  <si>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</si>
  <si>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</si>
  <si>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</si>
  <si>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</si>
  <si>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</si>
  <si>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</si>
  <si>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</si>
  <si>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</si>
  <si>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</si>
  <si>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</si>
  <si>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</si>
  <si>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</si>
  <si>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</si>
  <si>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</si>
  <si>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</si>
  <si>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</si>
  <si>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</si>
  <si>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</si>
  <si>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</si>
  <si>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</si>
  <si>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</si>
  <si>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</si>
  <si>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</si>
  <si>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</si>
  <si>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</si>
  <si>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</si>
  <si>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</si>
  <si>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</si>
  <si>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</si>
  <si>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</si>
  <si>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</si>
  <si>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</si>
  <si>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</si>
  <si>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</si>
  <si>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</si>
  <si>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</si>
  <si>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</si>
  <si>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</si>
  <si>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</si>
  <si>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</si>
  <si>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</si>
  <si>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</si>
  <si>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</si>
  <si>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</si>
  <si>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</si>
  <si>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</si>
  <si>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</si>
  <si>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</si>
  <si>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</si>
  <si>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</si>
  <si>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</si>
  <si>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</si>
  <si>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</si>
  <si>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</si>
  <si>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</si>
  <si>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</si>
  <si>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</si>
  <si>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</si>
  <si>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</si>
  <si>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</si>
  <si>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</si>
  <si>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</si>
  <si>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</si>
  <si>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</si>
  <si>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</si>
  <si>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</si>
  <si>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</si>
  <si>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</si>
  <si>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</si>
  <si>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</si>
  <si>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</si>
  <si>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</si>
  <si>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</si>
  <si>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</si>
  <si>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</si>
  <si>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</si>
  <si>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</si>
  <si>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</si>
  <si>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</si>
  <si>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</si>
  <si>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</si>
  <si>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</si>
  <si>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</si>
  <si>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</si>
  <si>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</si>
  <si>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</si>
  <si>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</si>
  <si>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</si>
  <si>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</si>
  <si>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</si>
  <si>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</si>
  <si>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</si>
  <si>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</si>
  <si>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</si>
  <si>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</si>
  <si>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</si>
  <si>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</si>
  <si>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</si>
  <si>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</si>
  <si>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</si>
  <si>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</si>
  <si>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</si>
  <si>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</si>
  <si>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</si>
  <si>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</si>
  <si>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</si>
  <si>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</si>
  <si>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</si>
  <si>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</si>
  <si>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</si>
  <si>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</si>
  <si>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</si>
  <si>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</si>
  <si>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</si>
  <si>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</si>
  <si>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</si>
  <si>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</si>
  <si>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</si>
  <si>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</si>
  <si>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</si>
  <si>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</si>
  <si>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</si>
  <si>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</si>
  <si>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</si>
  <si>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</si>
  <si>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</si>
  <si>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</si>
  <si>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</si>
  <si>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</si>
  <si>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</si>
  <si>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</si>
  <si>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</si>
  <si>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</si>
  <si>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</si>
  <si>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</si>
  <si>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</si>
  <si>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</si>
  <si>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</si>
  <si>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</si>
  <si>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</si>
  <si>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</si>
  <si>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</si>
  <si>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</si>
  <si>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</si>
  <si>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</si>
  <si>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</si>
  <si>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</si>
  <si>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</si>
  <si>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</si>
  <si>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</si>
  <si>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</si>
  <si>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</si>
  <si>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</si>
  <si>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</si>
  <si>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</si>
  <si>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</si>
  <si>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</si>
  <si>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</si>
  <si>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</si>
  <si>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</si>
  <si>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</si>
  <si>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</si>
  <si>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</si>
  <si>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</si>
  <si>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</si>
  <si>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</si>
  <si>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</si>
  <si>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</si>
  <si>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</si>
  <si>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</si>
  <si>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</si>
  <si>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</si>
  <si>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</si>
  <si>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</si>
  <si>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</si>
  <si>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</si>
  <si>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</si>
  <si>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</si>
  <si>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</si>
  <si>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</si>
  <si>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</si>
  <si>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</si>
  <si>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</si>
  <si>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</si>
  <si>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</si>
  <si>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</si>
  <si>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</si>
  <si>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</si>
  <si>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</si>
  <si>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</si>
  <si>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</si>
  <si>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</si>
  <si>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</si>
  <si>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</si>
  <si>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</si>
  <si>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</si>
  <si>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</si>
  <si>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</si>
  <si>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</si>
  <si>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</si>
  <si>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</si>
  <si>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</si>
  <si>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</si>
  <si>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</si>
  <si>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</si>
  <si>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</si>
  <si>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</si>
  <si>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</si>
  <si>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</si>
  <si>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</si>
  <si>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</si>
  <si>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</si>
  <si>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</si>
  <si>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</si>
  <si>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</si>
  <si>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</si>
  <si>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</si>
  <si>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</si>
  <si>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</si>
  <si>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</si>
  <si>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</si>
  <si>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</si>
  <si>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</si>
  <si>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</si>
  <si>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</si>
  <si>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</si>
  <si>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</si>
  <si>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</si>
  <si>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</si>
  <si>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</si>
  <si>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</si>
  <si>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</si>
  <si>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</si>
  <si>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</si>
  <si>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</si>
  <si>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</si>
  <si>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</si>
  <si>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</si>
  <si>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</si>
  <si>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</si>
  <si>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</si>
  <si>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</si>
  <si>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</si>
  <si>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</si>
  <si>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</si>
  <si>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</si>
  <si>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</si>
  <si>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</si>
  <si>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</si>
  <si>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</si>
  <si>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</si>
  <si>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</si>
  <si>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</si>
  <si>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</si>
  <si>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</si>
  <si>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</si>
  <si>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</si>
  <si>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</si>
  <si>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</si>
  <si>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</si>
  <si>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</si>
  <si>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</si>
  <si>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</si>
  <si>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</si>
  <si>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</si>
  <si>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</si>
  <si>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</si>
  <si>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</si>
  <si>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</si>
  <si>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</si>
  <si>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</si>
  <si>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</si>
  <si>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</si>
  <si>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</si>
  <si>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</si>
  <si>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</si>
  <si>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</si>
  <si>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</si>
  <si>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</si>
  <si>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</si>
  <si>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</si>
  <si>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</si>
  <si>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</si>
  <si>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</si>
  <si>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</si>
  <si>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</si>
  <si>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</si>
  <si>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</si>
  <si>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</si>
  <si>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</si>
  <si>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</si>
  <si>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</si>
  <si>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</si>
  <si>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</si>
  <si>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</si>
  <si>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</si>
  <si>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</si>
  <si>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</si>
  <si>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</si>
  <si>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</si>
  <si>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</si>
  <si>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</si>
  <si>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</si>
  <si>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</si>
  <si>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</si>
  <si>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</si>
  <si>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</si>
  <si>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</si>
  <si>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</si>
  <si>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</si>
  <si>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</si>
  <si>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</si>
  <si>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</si>
  <si>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</si>
  <si>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</si>
  <si>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</si>
  <si>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</si>
  <si>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</si>
  <si>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</si>
  <si>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</si>
  <si>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</si>
  <si>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</si>
  <si>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</si>
  <si>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</si>
  <si>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</si>
  <si>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</si>
  <si>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</si>
  <si>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</si>
  <si>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</si>
  <si>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</si>
  <si>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</si>
  <si>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</si>
  <si>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</si>
  <si>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</si>
  <si>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</si>
  <si>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</si>
  <si>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</si>
  <si>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</si>
  <si>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</si>
  <si>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</si>
  <si>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</si>
  <si>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</si>
  <si>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</si>
  <si>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</si>
  <si>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</si>
  <si>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</si>
  <si>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</si>
  <si>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</si>
  <si>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</si>
  <si>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</si>
  <si>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</si>
  <si>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</si>
  <si>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</si>
  <si>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</si>
  <si>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</si>
  <si>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</si>
  <si>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</si>
  <si>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</si>
  <si>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</si>
  <si>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</si>
  <si>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</si>
  <si>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</si>
  <si>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</si>
  <si>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</si>
  <si>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</si>
  <si>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</si>
  <si>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</si>
  <si>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</si>
  <si>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</si>
  <si>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</si>
  <si>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</si>
  <si>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</si>
  <si>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</si>
  <si>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</si>
  <si>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</si>
  <si>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</si>
  <si>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</si>
  <si>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</si>
  <si>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</si>
  <si>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</si>
  <si>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</si>
  <si>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</si>
  <si>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</si>
  <si>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</si>
  <si>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</si>
  <si>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</si>
  <si>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</si>
  <si>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</si>
  <si>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</si>
  <si>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</si>
  <si>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</si>
  <si>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</si>
  <si>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</si>
  <si>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</si>
  <si>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</si>
  <si>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</si>
  <si>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</si>
  <si>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</si>
  <si>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</si>
  <si>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</si>
  <si>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</si>
  <si>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</si>
  <si>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</si>
  <si>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</si>
  <si>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</si>
  <si>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</si>
  <si>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</si>
  <si>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</si>
  <si>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</si>
  <si>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</si>
  <si>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</si>
  <si>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</si>
  <si>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</si>
  <si>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</si>
  <si>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</si>
  <si>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</si>
  <si>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</si>
  <si>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</si>
  <si>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</si>
  <si>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</si>
  <si>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</si>
  <si>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</si>
  <si>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</si>
  <si>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</si>
  <si>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</si>
  <si>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</si>
  <si>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</si>
  <si>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</si>
  <si>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</si>
  <si>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</si>
  <si>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</si>
  <si>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</si>
  <si>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</si>
  <si>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</si>
  <si>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</si>
  <si>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</si>
  <si>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</si>
  <si>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</si>
  <si>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</si>
  <si>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</si>
  <si>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</si>
  <si>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</si>
  <si>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</si>
  <si>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</si>
  <si>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</si>
  <si>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</si>
  <si>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</si>
  <si>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</si>
  <si>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</si>
  <si>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</si>
  <si>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</si>
  <si>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</si>
  <si>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</si>
  <si>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</si>
  <si>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</si>
  <si>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</si>
  <si>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</si>
  <si>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</si>
  <si>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</si>
  <si>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</si>
  <si>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</si>
  <si>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</si>
  <si>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</si>
  <si>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</si>
  <si>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</si>
  <si>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</si>
  <si>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</si>
  <si>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</si>
  <si>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</si>
  <si>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</si>
  <si>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</si>
  <si>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</si>
  <si>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</si>
  <si>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</si>
  <si>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</si>
  <si>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</si>
  <si>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</si>
  <si>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</si>
  <si>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</si>
  <si>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</si>
  <si>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</si>
  <si>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</si>
  <si>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</si>
  <si>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</si>
  <si>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</si>
  <si>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</si>
  <si>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</si>
  <si>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</si>
  <si>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</si>
  <si>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</si>
  <si>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</si>
  <si>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</si>
  <si>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</si>
  <si>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</si>
  <si>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</si>
  <si>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</si>
  <si>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</si>
  <si>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</si>
  <si>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</si>
  <si>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</si>
  <si>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</si>
  <si>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</si>
  <si>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</si>
  <si>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</si>
  <si>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</si>
  <si>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</si>
  <si>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</si>
  <si>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</si>
  <si>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</si>
  <si>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</si>
  <si>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</si>
  <si>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</si>
  <si>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</si>
  <si>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</si>
  <si>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</si>
  <si>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</si>
  <si>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</si>
  <si>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</si>
  <si>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</si>
  <si>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</si>
  <si>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</si>
  <si>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</si>
  <si>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</si>
  <si>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</si>
  <si>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</si>
  <si>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</si>
  <si>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</si>
  <si>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</si>
  <si>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</si>
  <si>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</si>
  <si>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</si>
  <si>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</si>
  <si>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</si>
  <si>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</si>
  <si>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</si>
  <si>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</si>
  <si>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</si>
  <si>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</si>
  <si>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</si>
  <si>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</si>
  <si>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</si>
  <si>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</si>
  <si>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</si>
  <si>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</si>
  <si>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</si>
  <si>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</si>
  <si>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</si>
  <si>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</si>
  <si>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</si>
  <si>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</si>
  <si>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</si>
  <si>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</si>
  <si>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</si>
  <si>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</si>
  <si>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</si>
  <si>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</si>
  <si>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</si>
  <si>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</si>
  <si>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</si>
  <si>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</si>
  <si>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</si>
  <si>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</si>
  <si>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</si>
  <si>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</si>
  <si>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</si>
  <si>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</si>
  <si>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</si>
  <si>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</si>
  <si>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</si>
  <si>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</si>
  <si>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</si>
  <si>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</si>
  <si>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</si>
  <si>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</si>
  <si>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</si>
  <si>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</si>
  <si>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</si>
  <si>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</si>
  <si>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</si>
  <si>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</si>
  <si>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</si>
  <si>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</si>
  <si>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</si>
  <si>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</si>
  <si>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</si>
  <si>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</si>
  <si>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</si>
  <si>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</si>
  <si>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</si>
  <si>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</si>
  <si>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</si>
  <si>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</si>
  <si>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</si>
  <si>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</si>
  <si>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</si>
  <si>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</si>
  <si>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</si>
  <si>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</si>
  <si>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</si>
  <si>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</si>
  <si>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</si>
  <si>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</si>
  <si>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</si>
  <si>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</si>
  <si>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</si>
  <si>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</si>
  <si>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</si>
  <si>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</si>
  <si>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</si>
  <si>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</si>
  <si>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</si>
  <si>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</si>
  <si>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</si>
  <si>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</si>
  <si>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</si>
  <si>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</si>
  <si>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</si>
  <si>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</si>
  <si>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</si>
  <si>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</si>
  <si>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</si>
  <si>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</si>
  <si>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</si>
  <si>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</si>
  <si>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</si>
  <si>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</si>
  <si>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</si>
  <si>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</si>
  <si>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</si>
  <si>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</si>
  <si>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</si>
  <si>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</si>
  <si>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</si>
  <si>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</si>
  <si>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</si>
  <si>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</si>
  <si>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</si>
  <si>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</si>
  <si>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</si>
  <si>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</si>
  <si>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</si>
  <si>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</si>
  <si>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</si>
  <si>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</si>
  <si>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</si>
  <si>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</si>
  <si>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</si>
  <si>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</si>
  <si>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</si>
  <si>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</si>
  <si>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</si>
  <si>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</si>
  <si>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</si>
  <si>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</si>
  <si>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</si>
  <si>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</si>
  <si>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</si>
  <si>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</si>
  <si>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</si>
  <si>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</si>
  <si>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</si>
  <si>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</si>
  <si>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</si>
  <si>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</si>
  <si>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</si>
  <si>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</si>
  <si>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</si>
  <si>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</si>
  <si>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</si>
  <si>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</si>
  <si>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</si>
  <si>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</si>
  <si>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</si>
  <si>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</si>
  <si>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</si>
  <si>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</si>
  <si>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</si>
  <si>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</si>
  <si>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</si>
  <si>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</si>
  <si>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</si>
  <si>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</si>
  <si>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</si>
  <si>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</si>
  <si>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</si>
  <si>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</si>
  <si>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</si>
  <si>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</si>
  <si>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</si>
  <si>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</si>
  <si>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</si>
  <si>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</si>
  <si>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</si>
  <si>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</si>
  <si>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</si>
  <si>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</si>
  <si>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</si>
  <si>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</si>
  <si>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</si>
  <si>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</si>
  <si>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</si>
  <si>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</si>
  <si>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</si>
  <si>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</si>
  <si>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</si>
  <si>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</si>
  <si>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</si>
  <si>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</si>
  <si>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</si>
  <si>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</si>
  <si>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</si>
  <si>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</si>
  <si>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</si>
  <si>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</si>
  <si>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</si>
  <si>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</si>
  <si>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</si>
  <si>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</si>
  <si>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</si>
  <si>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</si>
  <si>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</si>
  <si>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</si>
  <si>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</si>
  <si>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</si>
  <si>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</si>
  <si>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</si>
  <si>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</si>
  <si>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</si>
  <si>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</si>
  <si>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</si>
  <si>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</si>
  <si>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</si>
  <si>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</si>
  <si>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</si>
  <si>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</si>
  <si>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</si>
  <si>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</si>
  <si>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</si>
  <si>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</si>
  <si>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</si>
  <si>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</si>
  <si>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</si>
  <si>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</si>
  <si>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</si>
  <si>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</si>
  <si>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</si>
  <si>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</si>
  <si>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</si>
  <si>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</si>
  <si>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</si>
  <si>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</si>
  <si>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</si>
  <si>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</si>
  <si>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</si>
  <si>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</si>
  <si>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</si>
  <si>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</si>
  <si>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</si>
  <si>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</si>
  <si>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</si>
  <si>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</si>
  <si>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</si>
  <si>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</si>
  <si>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</si>
  <si>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</si>
  <si>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</si>
  <si>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</si>
  <si>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</si>
  <si>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</si>
  <si>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</si>
  <si>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</si>
  <si>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</si>
  <si>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</si>
  <si>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</si>
  <si>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</si>
  <si>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</si>
  <si>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</si>
  <si>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</si>
  <si>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</si>
  <si>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</si>
  <si>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</si>
  <si>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</si>
  <si>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</si>
  <si>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</si>
  <si>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</si>
  <si>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</si>
  <si>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</si>
  <si>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</si>
  <si>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</si>
  <si>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</si>
  <si>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</si>
  <si>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</si>
  <si>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</si>
  <si>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</si>
  <si>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</si>
  <si>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</si>
  <si>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</si>
  <si>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</si>
  <si>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</si>
  <si>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</si>
  <si>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</si>
  <si>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</si>
  <si>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</si>
  <si>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</si>
  <si>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</si>
  <si>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</si>
  <si>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</si>
  <si>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</si>
  <si>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</si>
  <si>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</si>
  <si>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</si>
  <si>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</si>
  <si>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</si>
  <si>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</si>
  <si>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</si>
  <si>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</si>
  <si>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</si>
  <si>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</si>
  <si>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</si>
  <si>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</si>
  <si>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</si>
  <si>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</si>
  <si>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</si>
  <si>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</si>
  <si>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</si>
  <si>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</si>
  <si>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</si>
  <si>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</si>
  <si>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</si>
  <si>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</si>
  <si>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</si>
  <si>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</si>
  <si>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</si>
  <si>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</si>
  <si>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</si>
  <si>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</si>
  <si>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</si>
  <si>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</si>
  <si>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</si>
  <si>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</si>
  <si>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</si>
  <si>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</si>
  <si>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</si>
  <si>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</si>
  <si>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</si>
  <si>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</si>
  <si>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</si>
  <si>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</si>
  <si>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</si>
  <si>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</si>
  <si>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</si>
  <si>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</si>
  <si>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</si>
  <si>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</si>
  <si>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</si>
  <si>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</si>
  <si>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</si>
  <si>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</si>
  <si>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</si>
  <si>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</si>
  <si>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</si>
  <si>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</si>
  <si>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</si>
  <si>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</si>
  <si>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</si>
  <si>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</si>
  <si>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</si>
  <si>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</si>
  <si>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</si>
  <si>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</si>
  <si>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</si>
  <si>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</si>
  <si>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</si>
  <si>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</si>
  <si>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</si>
  <si>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</si>
  <si>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</si>
  <si>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</si>
  <si>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</si>
  <si>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</si>
  <si>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</si>
  <si>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</si>
  <si>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</si>
  <si>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</si>
  <si>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</si>
  <si>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</si>
  <si>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</si>
  <si>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</si>
  <si>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</si>
  <si>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</si>
  <si>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</si>
  <si>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</si>
  <si>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</si>
  <si>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</si>
  <si>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</si>
  <si>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</si>
  <si>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</si>
  <si>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</si>
  <si>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</si>
  <si>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</si>
  <si>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</si>
  <si>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</si>
  <si>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</si>
  <si>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</si>
  <si>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</si>
  <si>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</si>
  <si>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</si>
  <si>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</si>
  <si>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</si>
  <si>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</si>
  <si>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</si>
  <si>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</si>
  <si>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</si>
  <si>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</si>
  <si>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</si>
  <si>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</si>
  <si>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</si>
  <si>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</si>
  <si>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</si>
  <si>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</si>
  <si>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</si>
  <si>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</si>
  <si>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</si>
  <si>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</si>
  <si>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</si>
  <si>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</si>
  <si>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</si>
  <si>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</si>
  <si>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</si>
  <si>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</si>
  <si>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</si>
  <si>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</si>
  <si>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</si>
  <si>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</si>
  <si>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</si>
  <si>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</si>
  <si>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</si>
  <si>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</si>
  <si>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</si>
  <si>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</si>
  <si>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</si>
  <si>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</si>
  <si>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</si>
  <si>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</si>
  <si>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</si>
  <si>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</si>
  <si>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</si>
  <si>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</si>
  <si>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</si>
  <si>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</si>
  <si>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</si>
  <si>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</si>
  <si>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</si>
  <si>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</si>
  <si>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</si>
  <si>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</si>
  <si>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</si>
  <si>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</si>
  <si>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</si>
  <si>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</si>
  <si>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</si>
  <si>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</si>
  <si>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</si>
  <si>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</si>
  <si>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</si>
  <si>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</si>
  <si>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</si>
  <si>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</si>
  <si>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</si>
  <si>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</si>
  <si>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</si>
  <si>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</si>
  <si>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</si>
  <si>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</si>
  <si>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</si>
  <si>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</si>
  <si>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</si>
  <si>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</si>
  <si>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</si>
  <si>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</si>
  <si>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</si>
  <si>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</si>
  <si>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</si>
  <si>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</si>
  <si>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</si>
  <si>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</si>
  <si>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</si>
  <si>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</si>
  <si>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</si>
  <si>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</si>
  <si>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</si>
  <si>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</si>
  <si>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</si>
  <si>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</si>
  <si>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</si>
  <si>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</si>
  <si>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</si>
  <si>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</si>
  <si>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</si>
  <si>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</si>
  <si>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</si>
  <si>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</si>
  <si>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</si>
  <si>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</si>
  <si>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</si>
  <si>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</si>
  <si>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</si>
  <si>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</si>
  <si>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</si>
  <si>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</si>
  <si>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</si>
  <si>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</si>
  <si>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</si>
  <si>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</si>
  <si>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</si>
  <si>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</si>
  <si>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</si>
  <si>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</si>
  <si>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</si>
  <si>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</si>
  <si>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</si>
  <si>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</si>
  <si>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</si>
  <si>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</si>
  <si>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</si>
  <si>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</si>
  <si>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</si>
  <si>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</si>
  <si>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</si>
  <si>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</si>
  <si>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</si>
  <si>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</si>
  <si>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</si>
  <si>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</si>
  <si>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</si>
  <si>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</si>
  <si>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</si>
  <si>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</si>
  <si>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</si>
  <si>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</si>
  <si>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</si>
  <si>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</si>
  <si>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</si>
  <si>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</si>
  <si>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</si>
  <si>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</si>
  <si>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</si>
  <si>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</si>
  <si>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</si>
  <si>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</si>
  <si>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</si>
  <si>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</si>
  <si>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</si>
  <si>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</si>
  <si>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</si>
  <si>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</si>
  <si>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</si>
  <si>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</si>
  <si>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</si>
  <si>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</si>
  <si>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</si>
  <si>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</si>
  <si>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</si>
  <si>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</si>
  <si>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</si>
  <si>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</si>
  <si>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</si>
  <si>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</si>
  <si>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</si>
  <si>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</si>
  <si>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</si>
  <si>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</si>
  <si>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</si>
  <si>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</si>
  <si>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</si>
  <si>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</si>
  <si>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</si>
  <si>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</si>
  <si>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</si>
  <si>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</si>
  <si>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</si>
  <si>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</si>
  <si>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</si>
  <si>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</si>
  <si>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</si>
  <si>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</si>
  <si>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</si>
  <si>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</si>
  <si>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</si>
  <si>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</si>
  <si>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</si>
  <si>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</si>
  <si>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</si>
  <si>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</si>
  <si>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</si>
  <si>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</si>
  <si>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</si>
  <si>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</si>
  <si>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</si>
  <si>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</si>
  <si>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</si>
  <si>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</si>
  <si>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</si>
  <si>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</si>
  <si>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</si>
  <si>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</si>
  <si>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</si>
  <si>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</si>
  <si>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</si>
  <si>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</si>
  <si>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</si>
  <si>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</si>
  <si>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</si>
  <si>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</si>
  <si>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</si>
  <si>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</si>
  <si>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</si>
  <si>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</si>
  <si>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</si>
  <si>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</si>
  <si>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</si>
  <si>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</si>
  <si>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</si>
  <si>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</si>
  <si>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</si>
  <si>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</si>
  <si>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</si>
  <si>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</si>
  <si>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</si>
  <si>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</si>
  <si>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</si>
  <si>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</si>
  <si>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</si>
  <si>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</si>
  <si>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</si>
  <si>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</si>
  <si>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</si>
  <si>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</si>
  <si>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</si>
  <si>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</si>
  <si>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</si>
  <si>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</si>
  <si>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</si>
  <si>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</si>
  <si>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</si>
  <si>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</si>
  <si>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</si>
  <si>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</si>
  <si>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</si>
  <si>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</si>
  <si>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</si>
  <si>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</si>
  <si>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</si>
  <si>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</si>
  <si>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</si>
  <si>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</si>
  <si>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</si>
  <si>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</si>
  <si>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</si>
  <si>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</si>
  <si>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</si>
  <si>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</si>
  <si>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</si>
  <si>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</si>
  <si>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</si>
  <si>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</si>
  <si>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</si>
  <si>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</si>
  <si>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</si>
  <si>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</si>
  <si>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</si>
  <si>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</si>
  <si>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</si>
  <si>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</si>
  <si>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</si>
  <si>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</si>
  <si>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</si>
  <si>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</si>
  <si>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</si>
  <si>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</si>
  <si>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</si>
  <si>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</si>
  <si>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</si>
  <si>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</si>
  <si>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</si>
  <si>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</si>
  <si>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</si>
  <si>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</si>
  <si>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</si>
  <si>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</si>
  <si>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</si>
  <si>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</si>
  <si>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</si>
  <si>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</si>
  <si>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</si>
  <si>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</si>
  <si>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</si>
  <si>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</si>
  <si>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</si>
  <si>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</si>
  <si>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</si>
  <si>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</si>
  <si>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</si>
  <si>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</si>
  <si>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</si>
  <si>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</si>
  <si>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</si>
  <si>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</si>
  <si>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</si>
  <si>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</si>
  <si>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</si>
  <si>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</si>
  <si>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</si>
  <si>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</si>
  <si>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</si>
  <si>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</si>
  <si>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</si>
  <si>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</si>
  <si>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</si>
  <si>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</si>
  <si>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</si>
  <si>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</si>
  <si>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</si>
  <si>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</si>
  <si>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</si>
  <si>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</si>
  <si>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</si>
  <si>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</si>
  <si>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</si>
  <si>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</si>
  <si>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</si>
  <si>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</si>
  <si>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</si>
  <si>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</si>
  <si>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</si>
  <si>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</si>
  <si>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</si>
  <si>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</si>
  <si>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</si>
  <si>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</si>
  <si>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</si>
  <si>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</si>
  <si>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</si>
  <si>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</si>
  <si>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</si>
  <si>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</si>
  <si>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</si>
  <si>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</si>
  <si>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</si>
  <si>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</si>
  <si>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</si>
  <si>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</si>
  <si>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</si>
  <si>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</si>
  <si>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</si>
  <si>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</si>
  <si>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</si>
  <si>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</si>
  <si>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</si>
  <si>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</si>
  <si>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</si>
  <si>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</si>
  <si>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</si>
  <si>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</si>
  <si>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</si>
  <si>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</si>
  <si>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</si>
  <si>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</si>
  <si>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</si>
  <si>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</si>
  <si>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</si>
  <si>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</si>
  <si>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</si>
  <si>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</si>
  <si>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</si>
  <si>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</si>
  <si>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</si>
  <si>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</si>
  <si>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</si>
  <si>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</si>
  <si>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</si>
  <si>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</si>
  <si>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</si>
  <si>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</si>
  <si>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</si>
  <si>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</si>
  <si>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</si>
  <si>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</si>
  <si>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</si>
  <si>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</si>
  <si>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</si>
  <si>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</si>
  <si>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</si>
  <si>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</si>
  <si>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</si>
  <si>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</si>
  <si>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</si>
  <si>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</si>
  <si>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</si>
  <si>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</si>
  <si>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</si>
  <si>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</si>
  <si>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</si>
  <si>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</si>
  <si>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</si>
  <si>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</si>
  <si>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</si>
  <si>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</si>
  <si>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</si>
  <si>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</si>
  <si>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</si>
  <si>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</si>
  <si>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</si>
  <si>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</si>
  <si>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</si>
  <si>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</si>
  <si>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</si>
  <si>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</si>
  <si>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</si>
  <si>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</si>
  <si>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</si>
  <si>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</si>
  <si>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</si>
  <si>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</si>
  <si>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</si>
  <si>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</si>
  <si>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</si>
  <si>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</si>
  <si>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</si>
  <si>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</si>
  <si>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</si>
  <si>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</si>
  <si>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</si>
  <si>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</si>
  <si>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</si>
  <si>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</si>
  <si>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</si>
  <si>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</si>
  <si>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</si>
  <si>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</si>
  <si>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</si>
  <si>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</si>
  <si>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</si>
  <si>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</si>
  <si>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</si>
  <si>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</si>
  <si>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</si>
  <si>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</si>
  <si>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</si>
  <si>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</si>
  <si>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</si>
  <si>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</si>
  <si>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</si>
  <si>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</si>
  <si>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</si>
  <si>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</si>
  <si>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</si>
  <si>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</si>
  <si>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</si>
  <si>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</si>
  <si>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</si>
  <si>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</si>
  <si>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</si>
  <si>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</si>
  <si>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</si>
  <si>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</si>
  <si>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</si>
  <si>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</si>
  <si>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</si>
  <si>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</si>
  <si>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</si>
  <si>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</si>
  <si>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</si>
  <si>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</si>
  <si>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</si>
  <si>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</si>
  <si>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</si>
  <si>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</si>
  <si>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</si>
  <si>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</si>
  <si>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</si>
  <si>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</si>
  <si>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</si>
  <si>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</si>
  <si>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</si>
  <si>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</si>
  <si>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</si>
  <si>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</si>
  <si>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</si>
  <si>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</si>
  <si>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</si>
  <si>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</si>
  <si>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</si>
  <si>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</si>
  <si>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</si>
  <si>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</si>
  <si>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</si>
  <si>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</si>
  <si>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</si>
  <si>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</si>
  <si>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</si>
  <si>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</si>
  <si>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</si>
  <si>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</si>
  <si>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</si>
  <si>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</si>
  <si>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</si>
  <si>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</si>
  <si>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</si>
  <si>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</si>
  <si>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</si>
  <si>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</si>
  <si>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</si>
  <si>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</si>
  <si>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</si>
  <si>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</si>
  <si>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</si>
  <si>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</si>
  <si>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</si>
  <si>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</si>
  <si>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</si>
  <si>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</si>
  <si>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</si>
  <si>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</si>
  <si>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</si>
  <si>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</si>
  <si>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</si>
  <si>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</si>
  <si>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</si>
  <si>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</si>
  <si>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</si>
  <si>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</si>
  <si>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</si>
  <si>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</si>
  <si>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</si>
  <si>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</si>
  <si>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</si>
  <si>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</si>
  <si>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</si>
  <si>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</si>
  <si>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</si>
  <si>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</si>
  <si>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</si>
  <si>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</si>
  <si>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</si>
  <si>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</si>
  <si>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</si>
  <si>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</si>
  <si>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</si>
  <si>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</si>
  <si>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</si>
  <si>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</si>
  <si>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</si>
  <si>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</si>
  <si>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</si>
  <si>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</si>
  <si>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</si>
  <si>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</si>
  <si>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</si>
  <si>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</si>
  <si>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</si>
  <si>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</si>
  <si>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</si>
  <si>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</si>
  <si>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</si>
  <si>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</si>
  <si>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</si>
  <si>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</si>
  <si>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</si>
  <si>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</si>
  <si>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</si>
  <si>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</si>
  <si>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</si>
  <si>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</si>
  <si>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</si>
  <si>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</si>
  <si>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</si>
  <si>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</si>
  <si>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</si>
  <si>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</si>
  <si>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</si>
  <si>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</si>
  <si>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</si>
  <si>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</si>
  <si>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</si>
  <si>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</si>
  <si>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</si>
  <si>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</si>
  <si>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</si>
  <si>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</si>
  <si>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</si>
  <si>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</si>
  <si>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</si>
  <si>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</si>
  <si>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</si>
  <si>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</si>
  <si>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</si>
  <si>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</si>
  <si>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</si>
  <si>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</si>
  <si>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</si>
  <si>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</si>
  <si>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</si>
  <si>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</si>
  <si>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</si>
  <si>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</si>
  <si>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</si>
  <si>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</si>
  <si>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</si>
  <si>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</si>
  <si>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</si>
  <si>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</si>
  <si>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</si>
  <si>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</si>
  <si>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</si>
  <si>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</si>
  <si>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</si>
  <si>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</si>
  <si>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</si>
  <si>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</si>
  <si>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</si>
  <si>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</si>
  <si>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</si>
  <si>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</si>
  <si>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</si>
  <si>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</si>
  <si>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</si>
  <si>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</si>
  <si>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</si>
  <si>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</si>
  <si>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</si>
  <si>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</si>
  <si>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</si>
  <si>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</si>
  <si>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</si>
  <si>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</si>
  <si>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</si>
  <si>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</si>
  <si>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</si>
  <si>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</si>
  <si>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</si>
  <si>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</si>
  <si>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</si>
  <si>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</si>
  <si>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</si>
  <si>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</si>
  <si>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</si>
  <si>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</si>
  <si>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</si>
  <si>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</si>
  <si>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</si>
  <si>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</si>
  <si>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</si>
  <si>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</si>
  <si>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</si>
  <si>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</si>
  <si>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</si>
  <si>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</si>
  <si>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</si>
  <si>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</si>
  <si>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</si>
  <si>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</si>
  <si>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</si>
  <si>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</si>
  <si>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</si>
  <si>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</si>
  <si>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</si>
  <si>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</si>
  <si>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</si>
  <si>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</si>
  <si>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</si>
  <si>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</si>
  <si>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</si>
  <si>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</si>
  <si>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</si>
  <si>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</si>
  <si>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</si>
  <si>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</si>
  <si>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</si>
  <si>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</si>
  <si>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</si>
  <si>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</si>
  <si>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</si>
  <si>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</si>
  <si>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</si>
  <si>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</si>
  <si>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</si>
  <si>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</si>
  <si>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</si>
  <si>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</si>
  <si>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</si>
  <si>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</si>
  <si>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</si>
  <si>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</si>
  <si>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</si>
  <si>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</si>
  <si>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</si>
  <si>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</si>
  <si>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</si>
  <si>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</si>
  <si>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</si>
  <si>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</si>
  <si>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</si>
  <si>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</si>
  <si>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</si>
  <si>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</si>
  <si>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</si>
  <si>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</si>
  <si>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</si>
  <si>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</si>
  <si>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</si>
  <si>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</si>
  <si>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</si>
  <si>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</si>
  <si>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</si>
  <si>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</si>
  <si>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</si>
  <si>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</si>
  <si>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</si>
  <si>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</si>
  <si>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</si>
  <si>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</si>
  <si>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</si>
  <si>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</si>
  <si>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</si>
  <si>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</si>
  <si>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</si>
  <si>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</si>
  <si>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</si>
  <si>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</si>
  <si>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</si>
  <si>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</si>
  <si>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</si>
  <si>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</si>
  <si>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</si>
  <si>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</si>
  <si>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</si>
  <si>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</si>
  <si>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</si>
  <si>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</si>
  <si>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</si>
  <si>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</si>
  <si>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</si>
  <si>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</si>
  <si>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</si>
  <si>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</si>
  <si>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</si>
  <si>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</si>
  <si>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</si>
  <si>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</si>
  <si>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</si>
  <si>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</si>
  <si>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</si>
  <si>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</si>
  <si>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</si>
  <si>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</si>
  <si>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</si>
  <si>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</si>
  <si>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</si>
  <si>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</si>
  <si>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</si>
  <si>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</si>
  <si>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</si>
  <si>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</si>
  <si>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</si>
  <si>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</si>
  <si>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</si>
  <si>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</si>
  <si>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</si>
  <si>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</si>
  <si>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</si>
  <si>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</si>
  <si>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</si>
  <si>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</si>
  <si>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</si>
  <si>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</si>
  <si>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</si>
  <si>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</si>
  <si>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</si>
  <si>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</si>
  <si>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</si>
  <si>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</si>
  <si>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</si>
  <si>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</si>
  <si>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</si>
  <si>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</si>
  <si>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</si>
  <si>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</si>
  <si>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</si>
  <si>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</si>
  <si>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</si>
  <si>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</si>
  <si>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</si>
  <si>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</si>
  <si>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</si>
  <si>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</si>
  <si>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</si>
  <si>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</si>
  <si>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</si>
  <si>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</si>
  <si>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</si>
  <si>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</si>
  <si>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</si>
  <si>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</si>
  <si>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</si>
  <si>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</si>
  <si>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</si>
  <si>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</si>
  <si>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</si>
  <si>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</si>
  <si>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</si>
  <si>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</si>
  <si>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</si>
  <si>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</si>
  <si>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</si>
  <si>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</si>
  <si>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</si>
  <si>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</si>
  <si>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</si>
  <si>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</si>
  <si>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</si>
  <si>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</si>
  <si>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</si>
  <si>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</si>
  <si>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</si>
  <si>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</si>
  <si>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</si>
  <si>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</si>
  <si>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</si>
  <si>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</si>
  <si>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</si>
  <si>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</si>
  <si>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</si>
  <si>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</si>
  <si>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</si>
  <si>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</si>
  <si>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</si>
  <si>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</si>
  <si>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</si>
  <si>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</si>
  <si>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</si>
  <si>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</si>
  <si>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</si>
  <si>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</si>
  <si>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</si>
  <si>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</si>
  <si>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</si>
  <si>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</si>
  <si>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</si>
  <si>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</si>
  <si>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</si>
  <si>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</si>
  <si>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</si>
  <si>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</si>
  <si>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</si>
  <si>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</si>
  <si>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</si>
  <si>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</si>
  <si>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</si>
  <si>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</si>
  <si>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</si>
  <si>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</si>
  <si>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</si>
  <si>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</si>
  <si>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</si>
  <si>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</si>
  <si>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</si>
  <si>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</si>
  <si>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</si>
  <si>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</si>
  <si>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</si>
  <si>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</si>
  <si>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</si>
  <si>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</si>
  <si>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</si>
  <si>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</si>
  <si>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</si>
  <si>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</si>
  <si>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</si>
  <si>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</si>
  <si>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</si>
  <si>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</si>
  <si>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</si>
  <si>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</si>
  <si>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</si>
  <si>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</si>
  <si>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</si>
  <si>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</si>
  <si>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</si>
  <si>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</si>
  <si>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</si>
  <si>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</si>
  <si>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</si>
  <si>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</si>
  <si>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</si>
  <si>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</si>
  <si>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</si>
  <si>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</si>
  <si>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</si>
  <si>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</si>
  <si>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</si>
  <si>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</si>
  <si>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</si>
  <si>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</si>
  <si>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</si>
  <si>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</si>
  <si>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</si>
  <si>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</si>
  <si>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</si>
  <si>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</si>
  <si>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</si>
  <si>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</si>
  <si>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</si>
  <si>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</si>
  <si>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</si>
  <si>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</si>
  <si>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</si>
  <si>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</si>
  <si>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</si>
  <si>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</si>
  <si>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</si>
  <si>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</si>
  <si>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</si>
  <si>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</si>
  <si>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</si>
  <si>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</si>
  <si>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</si>
  <si>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</si>
  <si>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</si>
  <si>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</si>
  <si>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</si>
  <si>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</si>
  <si>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</si>
  <si>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</si>
  <si>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</si>
  <si>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</si>
  <si>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</si>
  <si>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</si>
  <si>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</si>
  <si>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</si>
  <si>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</si>
  <si>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</si>
  <si>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</si>
  <si>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</si>
  <si>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</si>
  <si>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</si>
  <si>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</si>
  <si>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</si>
  <si>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</si>
  <si>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</si>
  <si>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</si>
  <si>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</si>
  <si>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</si>
  <si>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</si>
  <si>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</si>
  <si>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</si>
  <si>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</si>
  <si>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</si>
  <si>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</si>
  <si>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</si>
  <si>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</si>
  <si>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</si>
  <si>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</si>
  <si>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</si>
  <si>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</si>
  <si>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</si>
  <si>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</si>
  <si>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</si>
  <si>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</si>
  <si>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</si>
  <si>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</si>
  <si>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</si>
  <si>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</si>
  <si>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</si>
  <si>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</si>
  <si>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</si>
  <si>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</si>
  <si>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</si>
  <si>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</si>
  <si>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</si>
  <si>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</si>
  <si>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</si>
  <si>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</si>
  <si>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</si>
  <si>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</si>
  <si>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</si>
  <si>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</si>
  <si>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</si>
  <si>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</si>
  <si>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</si>
  <si>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</si>
  <si>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</si>
  <si>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</si>
  <si>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</si>
  <si>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</si>
  <si>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</si>
  <si>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</si>
  <si>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</si>
  <si>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</si>
  <si>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</si>
  <si>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</si>
  <si>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</si>
  <si>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</si>
  <si>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</si>
  <si>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</si>
  <si>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</si>
  <si>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</si>
  <si>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</si>
  <si>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</si>
  <si>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</si>
  <si>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</si>
  <si>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</si>
  <si>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</si>
  <si>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</si>
  <si>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</si>
  <si>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</si>
  <si>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</si>
  <si>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</si>
  <si>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</si>
  <si>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</si>
  <si>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</si>
  <si>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</si>
  <si>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</si>
  <si>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</si>
  <si>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</si>
  <si>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</si>
  <si>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</si>
  <si>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</si>
  <si>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</si>
  <si>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</si>
  <si>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</si>
  <si>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</si>
  <si>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</si>
  <si>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</si>
  <si>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</si>
  <si>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</si>
  <si>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</si>
  <si>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</si>
  <si>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</si>
  <si>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</si>
  <si>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</si>
  <si>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</si>
  <si>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</si>
  <si>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</si>
  <si>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</si>
  <si>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</si>
  <si>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</si>
  <si>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</si>
  <si>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</si>
  <si>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</si>
  <si>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</si>
  <si>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</si>
  <si>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</si>
  <si>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</si>
  <si>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</si>
  <si>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</si>
  <si>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</si>
  <si>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</si>
  <si>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</si>
  <si>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</si>
  <si>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</si>
  <si>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</si>
  <si>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</si>
  <si>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</si>
  <si>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</si>
  <si>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</si>
  <si>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</si>
  <si>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</si>
  <si>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</si>
  <si>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</si>
  <si>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</si>
  <si>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</si>
  <si>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</si>
  <si>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</si>
  <si>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</si>
  <si>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</si>
  <si>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</si>
  <si>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</si>
  <si>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</si>
  <si>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</si>
  <si>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</si>
  <si>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</si>
  <si>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</si>
  <si>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</si>
  <si>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</si>
  <si>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</si>
  <si>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</si>
  <si>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</si>
  <si>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</si>
  <si>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</si>
  <si>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</si>
  <si>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</si>
  <si>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</si>
  <si>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</si>
  <si>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</si>
  <si>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</si>
  <si>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</si>
  <si>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</si>
  <si>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</si>
  <si>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</si>
  <si>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</si>
  <si>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</si>
  <si>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</si>
  <si>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</si>
  <si>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</si>
  <si>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</si>
  <si>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</si>
  <si>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</si>
  <si>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</si>
  <si>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</si>
  <si>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</si>
  <si>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</si>
  <si>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</si>
  <si>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</si>
  <si>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</si>
  <si>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</si>
  <si>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</si>
  <si>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</si>
  <si>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</si>
  <si>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</si>
  <si>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</si>
  <si>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</si>
  <si>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</si>
  <si>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</si>
  <si>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</si>
  <si>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</si>
  <si>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</si>
  <si>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</si>
  <si>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</si>
  <si>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</si>
  <si>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</si>
  <si>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</si>
  <si>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</si>
  <si>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</si>
  <si>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</si>
  <si>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</si>
  <si>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</si>
  <si>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</si>
  <si>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</si>
  <si>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</si>
  <si>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</si>
  <si>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</si>
  <si>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</si>
  <si>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</si>
  <si>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</si>
  <si>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</si>
  <si>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</si>
  <si>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</si>
  <si>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</si>
  <si>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</si>
  <si>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</si>
  <si>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</si>
  <si>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</si>
  <si>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</si>
  <si>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</si>
  <si>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</si>
  <si>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</si>
  <si>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</si>
  <si>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</si>
  <si>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</si>
  <si>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</si>
  <si>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</si>
  <si>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</si>
  <si>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</si>
  <si>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</si>
  <si>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</si>
  <si>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</si>
  <si>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</si>
  <si>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</si>
  <si>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</si>
  <si>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</si>
  <si>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</si>
  <si>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</si>
  <si>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</si>
  <si>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</si>
  <si>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</si>
  <si>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</si>
  <si>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</si>
  <si>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</si>
  <si>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</si>
  <si>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</si>
  <si>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</si>
  <si>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</si>
  <si>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</si>
  <si>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</si>
  <si>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</si>
  <si>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</si>
  <si>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</si>
  <si>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</si>
  <si>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</si>
  <si>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</si>
  <si>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</si>
  <si>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</si>
  <si>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</si>
  <si>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</si>
  <si>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</si>
  <si>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</si>
  <si>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</si>
  <si>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</si>
  <si>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</si>
  <si>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</si>
  <si>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</si>
  <si>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</si>
  <si>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</si>
  <si>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</si>
  <si>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</si>
  <si>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</si>
  <si>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</si>
  <si>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</si>
  <si>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</si>
  <si>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</si>
  <si>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</si>
  <si>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</si>
  <si>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</si>
  <si>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</si>
  <si>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</si>
  <si>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</si>
  <si>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</si>
  <si>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</si>
  <si>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</si>
  <si>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</si>
  <si>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</si>
  <si>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</si>
  <si>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</si>
  <si>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</si>
  <si>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</si>
  <si>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</si>
  <si>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</si>
  <si>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</si>
  <si>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</si>
  <si>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</si>
  <si>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</si>
  <si>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</si>
  <si>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</si>
  <si>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</si>
  <si>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</si>
  <si>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</si>
  <si>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</si>
  <si>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</si>
  <si>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</si>
  <si>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</si>
  <si>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</si>
  <si>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</si>
  <si>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</si>
  <si>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</si>
  <si>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</si>
  <si>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</si>
  <si>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</si>
  <si>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</si>
  <si>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</si>
  <si>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</si>
  <si>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</si>
  <si>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</si>
  <si>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</si>
  <si>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</si>
  <si>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</si>
  <si>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</si>
  <si>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</si>
  <si>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</si>
  <si>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</si>
  <si>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</si>
  <si>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</si>
  <si>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</si>
  <si>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</si>
  <si>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</si>
  <si>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</si>
  <si>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</si>
  <si>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</si>
  <si>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</si>
  <si>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</si>
  <si>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</si>
  <si>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</si>
  <si>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</si>
  <si>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</si>
  <si>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</si>
  <si>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</si>
  <si>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</si>
  <si>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</si>
  <si>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</si>
  <si>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</si>
  <si>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</si>
  <si>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</si>
  <si>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</si>
  <si>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</si>
  <si>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</si>
  <si>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</si>
  <si>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</si>
  <si>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</si>
  <si>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</si>
  <si>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</si>
  <si>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</si>
  <si>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</si>
  <si>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</si>
  <si>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</si>
  <si>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</si>
  <si>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</si>
  <si>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</si>
  <si>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</si>
  <si>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</si>
  <si>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</si>
  <si>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</si>
  <si>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</si>
  <si>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</si>
  <si>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</si>
  <si>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</si>
  <si>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</si>
  <si>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</si>
  <si>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</si>
  <si>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</si>
  <si>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</si>
  <si>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</si>
  <si>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</si>
  <si>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</si>
  <si>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</si>
  <si>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</si>
  <si>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</si>
  <si>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</si>
  <si>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</si>
  <si>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</si>
  <si>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</si>
  <si>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</si>
  <si>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</si>
  <si>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</si>
  <si>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</si>
  <si>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</si>
  <si>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</si>
  <si>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</si>
  <si>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</si>
  <si>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</si>
  <si>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</si>
  <si>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</si>
  <si>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</si>
  <si>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</si>
  <si>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</si>
  <si>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</si>
  <si>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</si>
  <si>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</si>
  <si>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</si>
  <si>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</si>
  <si>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</si>
  <si>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</si>
  <si>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</si>
  <si>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</si>
  <si>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</si>
  <si>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</si>
  <si>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</si>
  <si>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</si>
  <si>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</si>
  <si>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</si>
  <si>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</si>
  <si>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</si>
  <si>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</si>
  <si>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</si>
  <si>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</si>
  <si>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</si>
  <si>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</si>
  <si>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</si>
  <si>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</si>
  <si>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</si>
  <si>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</si>
  <si>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</si>
  <si>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</si>
  <si>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</si>
  <si>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</si>
  <si>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</si>
  <si>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</si>
  <si>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</si>
  <si>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</si>
  <si>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</si>
  <si>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</si>
  <si>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</si>
  <si>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</si>
  <si>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</si>
  <si>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</si>
  <si>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</si>
  <si>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</si>
  <si>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</si>
  <si>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</si>
  <si>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</si>
  <si>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</si>
  <si>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</si>
  <si>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</si>
  <si>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</si>
  <si>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</si>
  <si>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</si>
  <si>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</si>
  <si>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</si>
  <si>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</si>
  <si>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</si>
  <si>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</si>
  <si>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</si>
  <si>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</si>
  <si>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</si>
  <si>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</si>
  <si>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</si>
  <si>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</si>
  <si>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</si>
  <si>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</si>
  <si>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</si>
  <si>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</si>
  <si>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</si>
  <si>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</si>
  <si>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</si>
  <si>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</si>
  <si>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</si>
  <si>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</si>
  <si>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</si>
  <si>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</si>
  <si>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</si>
  <si>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</si>
  <si>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</si>
  <si>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</si>
  <si>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</si>
  <si>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</si>
  <si>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</si>
  <si>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</si>
  <si>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</si>
  <si>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</si>
  <si>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</si>
  <si>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</si>
  <si>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</si>
  <si>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</si>
  <si>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</si>
  <si>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</si>
  <si>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</si>
  <si>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</si>
  <si>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</si>
  <si>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</si>
  <si>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</si>
  <si>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</si>
  <si>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</si>
  <si>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</si>
  <si>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</si>
  <si>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</si>
  <si>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</si>
  <si>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</si>
  <si>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</si>
  <si>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</si>
  <si>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</si>
  <si>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</si>
  <si>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</si>
  <si>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</si>
  <si>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</si>
  <si>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</si>
  <si>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</si>
  <si>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</si>
  <si>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</si>
  <si>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</si>
  <si>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</si>
  <si>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</si>
  <si>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</si>
  <si>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</si>
  <si>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</si>
  <si>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</si>
  <si>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</si>
  <si>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</si>
  <si>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</si>
  <si>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</si>
  <si>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</si>
  <si>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</si>
  <si>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</si>
  <si>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</si>
  <si>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</si>
  <si>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</si>
  <si>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</si>
  <si>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</si>
  <si>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</si>
  <si>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</si>
  <si>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</si>
  <si>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</si>
  <si>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</si>
  <si>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</si>
  <si>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</si>
  <si>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</si>
  <si>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</si>
  <si>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</si>
  <si>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</si>
  <si>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</si>
  <si>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</si>
  <si>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</si>
  <si>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</si>
  <si>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</si>
  <si>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</si>
  <si>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</si>
  <si>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</si>
  <si>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</si>
  <si>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</si>
  <si>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</si>
  <si>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</si>
  <si>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</si>
  <si>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</si>
  <si>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</si>
  <si>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</si>
  <si>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</si>
  <si>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</si>
  <si>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</si>
  <si>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</si>
  <si>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</si>
  <si>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</si>
  <si>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</si>
  <si>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</si>
  <si>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</si>
  <si>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</si>
  <si>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</si>
  <si>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</si>
  <si>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</si>
  <si>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</si>
  <si>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</si>
  <si>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</si>
  <si>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</si>
  <si>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</si>
  <si>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</si>
  <si>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</si>
  <si>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</si>
  <si>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</si>
  <si>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</si>
  <si>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</si>
  <si>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</si>
  <si>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</si>
  <si>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</si>
  <si>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</si>
  <si>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</si>
  <si>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</si>
  <si>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</si>
  <si>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</si>
  <si>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</si>
  <si>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</si>
  <si>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</si>
  <si>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</si>
  <si>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</si>
  <si>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</si>
  <si>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</si>
  <si>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</si>
  <si>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</si>
  <si>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</si>
  <si>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</si>
  <si>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</si>
  <si>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</si>
  <si>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</si>
  <si>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</si>
  <si>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</si>
  <si>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</si>
  <si>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</si>
  <si>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</si>
  <si>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</si>
  <si>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</si>
  <si>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</si>
  <si>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</si>
  <si>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</si>
  <si>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</si>
  <si>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</si>
  <si>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</si>
  <si>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</si>
  <si>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</si>
  <si>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</si>
  <si>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</si>
  <si>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</si>
  <si>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</si>
  <si>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</si>
  <si>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</si>
  <si>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</si>
  <si>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</si>
  <si>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</si>
  <si>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</si>
  <si>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</si>
  <si>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</si>
  <si>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</si>
  <si>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</si>
  <si>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</si>
  <si>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</si>
  <si>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</si>
  <si>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</si>
  <si>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</si>
  <si>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</si>
  <si>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</si>
  <si>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</si>
  <si>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</si>
  <si>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</si>
  <si>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</si>
  <si>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</si>
  <si>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</si>
  <si>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</si>
  <si>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</si>
  <si>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</si>
  <si>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</si>
  <si>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</si>
  <si>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</si>
  <si>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</si>
  <si>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</si>
  <si>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</si>
  <si>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</si>
  <si>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</si>
  <si>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</si>
  <si>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</si>
  <si>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</si>
  <si>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</si>
  <si>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</si>
  <si>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</si>
  <si>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</si>
  <si>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</si>
  <si>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</si>
  <si>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</si>
  <si>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</si>
  <si>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</si>
  <si>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</si>
  <si>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</si>
  <si>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</si>
  <si>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</si>
  <si>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</si>
  <si>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</si>
  <si>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</si>
  <si>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</si>
  <si>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</si>
  <si>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</si>
  <si>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</si>
  <si>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</si>
  <si>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</si>
  <si>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</si>
  <si>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</si>
  <si>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</si>
  <si>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</si>
  <si>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</si>
  <si>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</si>
  <si>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</si>
  <si>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</si>
  <si>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</si>
  <si>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</si>
  <si>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</si>
  <si>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</si>
  <si>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</si>
  <si>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</si>
  <si>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</si>
  <si>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</si>
  <si>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</si>
  <si>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</si>
  <si>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</si>
  <si>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</si>
  <si>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</si>
  <si>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</si>
  <si>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</si>
  <si>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</si>
  <si>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</si>
  <si>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</si>
  <si>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</si>
  <si>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</si>
  <si>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</si>
  <si>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</si>
  <si>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</si>
  <si>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</si>
  <si>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</si>
  <si>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</si>
  <si>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</si>
  <si>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</si>
  <si>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</si>
  <si>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</si>
  <si>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</si>
  <si>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</si>
  <si>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</si>
  <si>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</si>
  <si>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</si>
  <si>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</si>
  <si>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</si>
  <si>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</si>
  <si>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</si>
  <si>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</si>
  <si>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</si>
  <si>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</si>
  <si>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</si>
  <si>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</si>
  <si>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</si>
  <si>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</si>
  <si>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</si>
  <si>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</si>
  <si>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</si>
  <si>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</si>
  <si>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</si>
  <si>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</si>
  <si>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</si>
  <si>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</si>
  <si>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</si>
  <si>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</si>
  <si>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</si>
  <si>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</si>
  <si>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</si>
  <si>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</si>
  <si>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</si>
  <si>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</si>
  <si>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</si>
  <si>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</si>
  <si>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</si>
  <si>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</si>
  <si>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</si>
  <si>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</si>
  <si>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</si>
  <si>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</si>
  <si>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</si>
  <si>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</si>
  <si>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</si>
  <si>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</si>
  <si>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</si>
  <si>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</si>
  <si>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</si>
  <si>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</si>
  <si>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</si>
  <si>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</si>
  <si>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</si>
  <si>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</si>
  <si>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</si>
  <si>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</si>
  <si>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</si>
  <si>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</si>
  <si>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</si>
  <si>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</si>
  <si>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</si>
  <si>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</si>
  <si>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</si>
  <si>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</si>
  <si>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</si>
  <si>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</si>
  <si>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</si>
  <si>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</si>
  <si>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</si>
  <si>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</si>
  <si>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</si>
  <si>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</si>
  <si>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</si>
  <si>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</si>
  <si>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</si>
  <si>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</si>
  <si>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</si>
  <si>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</si>
  <si>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</si>
  <si>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</si>
  <si>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</si>
  <si>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</si>
  <si>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</si>
  <si>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</si>
  <si>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</si>
  <si>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</si>
  <si>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</si>
  <si>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</si>
  <si>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</si>
  <si>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</si>
  <si>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</si>
  <si>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</si>
  <si>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</si>
  <si>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</si>
  <si>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</si>
  <si>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</si>
  <si>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</si>
  <si>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</si>
  <si>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</si>
  <si>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</si>
  <si>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</si>
  <si>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</si>
  <si>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</si>
  <si>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</si>
  <si>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</si>
  <si>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</si>
  <si>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</si>
  <si>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</si>
  <si>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</si>
  <si>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</si>
  <si>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</si>
  <si>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</si>
  <si>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</si>
  <si>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</si>
  <si>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</si>
  <si>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</si>
  <si>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</si>
  <si>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</si>
  <si>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</si>
  <si>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</si>
  <si>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</si>
  <si>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</si>
  <si>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</si>
  <si>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</si>
  <si>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</si>
  <si>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</si>
  <si>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</si>
  <si>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</si>
  <si>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</si>
  <si>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</si>
  <si>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</si>
  <si>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</si>
  <si>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</si>
  <si>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</si>
  <si>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</si>
  <si>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</si>
  <si>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</si>
  <si>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</si>
  <si>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</si>
  <si>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</si>
  <si>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</si>
  <si>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</si>
  <si>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</si>
  <si>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</si>
  <si>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</si>
  <si>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</si>
  <si>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</si>
  <si>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</si>
  <si>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</si>
  <si>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</si>
  <si>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</si>
  <si>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</si>
  <si>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</si>
  <si>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</si>
  <si>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</si>
  <si>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</si>
  <si>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</si>
  <si>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</si>
  <si>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</si>
  <si>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</si>
  <si>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</si>
  <si>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</si>
  <si>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</si>
  <si>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</si>
  <si>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</si>
  <si>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</si>
  <si>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</si>
  <si>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</si>
  <si>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</si>
  <si>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</si>
  <si>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</si>
  <si>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</si>
  <si>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</si>
  <si>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</si>
  <si>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</si>
  <si>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</si>
  <si>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</si>
  <si>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</si>
  <si>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</si>
  <si>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</si>
  <si>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</si>
  <si>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</si>
  <si>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</si>
  <si>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</si>
  <si>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</si>
  <si>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</si>
  <si>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</si>
  <si>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</si>
  <si>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</si>
  <si>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</si>
  <si>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</si>
  <si>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</si>
  <si>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</si>
  <si>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</si>
  <si>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</si>
  <si>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</si>
  <si>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</si>
  <si>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</si>
  <si>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</si>
  <si>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</si>
  <si>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</si>
  <si>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</si>
  <si>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</si>
  <si>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</si>
  <si>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</si>
  <si>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</si>
  <si>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</si>
  <si>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</si>
  <si>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</si>
  <si>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</si>
  <si>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</si>
  <si>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</si>
  <si>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</si>
  <si>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</si>
  <si>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</si>
  <si>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</si>
  <si>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</si>
  <si>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</si>
  <si>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</si>
  <si>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</si>
  <si>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</si>
  <si>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</si>
  <si>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</si>
  <si>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</si>
  <si>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</si>
  <si>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</si>
  <si>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</si>
  <si>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</si>
  <si>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</si>
  <si>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</si>
  <si>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</si>
  <si>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</si>
  <si>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</si>
  <si>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</si>
  <si>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</si>
  <si>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</si>
  <si>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</si>
  <si>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</si>
  <si>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</si>
  <si>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</si>
  <si>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</si>
  <si>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</si>
  <si>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</si>
  <si>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</si>
  <si>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</si>
  <si>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</si>
  <si>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</si>
  <si>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</si>
  <si>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</si>
  <si>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</si>
  <si>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</si>
  <si>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</si>
  <si>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</si>
  <si>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</si>
  <si>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</si>
  <si>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</si>
  <si>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</si>
  <si>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</si>
  <si>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</si>
  <si>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</si>
  <si>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</si>
  <si>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</si>
  <si>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</si>
  <si>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</si>
  <si>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</si>
  <si>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</si>
  <si>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</si>
  <si>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</si>
  <si>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</si>
  <si>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</si>
  <si>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</si>
  <si>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</si>
  <si>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</si>
  <si>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</si>
  <si>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</si>
  <si>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</si>
  <si>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</si>
  <si>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</si>
  <si>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</si>
  <si>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</si>
  <si>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</si>
  <si>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</si>
  <si>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</si>
  <si>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</si>
  <si>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</si>
  <si>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</si>
  <si>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</si>
  <si>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</si>
  <si>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</si>
  <si>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</si>
  <si>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</si>
  <si>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</si>
  <si>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</si>
  <si>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</si>
  <si>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</si>
  <si>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</si>
  <si>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</si>
  <si>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</si>
  <si>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</si>
  <si>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</si>
  <si>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</si>
  <si>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</si>
  <si>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</si>
  <si>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</si>
  <si>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</si>
  <si>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</si>
  <si>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</si>
  <si>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</si>
  <si>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</si>
  <si>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</si>
  <si>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</si>
  <si>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</si>
  <si>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</si>
  <si>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</si>
  <si>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</si>
  <si>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</si>
  <si>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</si>
  <si>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</si>
  <si>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</si>
  <si>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</si>
  <si>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</si>
  <si>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</si>
  <si>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</si>
  <si>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</si>
  <si>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</si>
  <si>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</si>
  <si>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</si>
  <si>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</si>
  <si>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</si>
  <si>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</si>
  <si>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</si>
  <si>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</si>
  <si>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</si>
  <si>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</si>
  <si>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</si>
  <si>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</si>
  <si>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</si>
  <si>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</si>
  <si>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</si>
  <si>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</si>
  <si>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</si>
  <si>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</si>
  <si>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</si>
  <si>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</si>
  <si>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</si>
  <si>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</si>
  <si>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</si>
  <si>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</si>
  <si>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</si>
  <si>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</si>
  <si>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</si>
  <si>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</si>
  <si>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</si>
  <si>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</si>
  <si>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</si>
  <si>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</si>
  <si>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</si>
  <si>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</si>
  <si>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</si>
  <si>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</si>
  <si>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</si>
  <si>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</si>
  <si>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</si>
  <si>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</si>
  <si>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</si>
  <si>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</si>
  <si>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</si>
  <si>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</si>
  <si>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</si>
  <si>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</si>
  <si>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</si>
  <si>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</si>
  <si>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</si>
  <si>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</si>
  <si>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</si>
  <si>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</si>
  <si>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</si>
  <si>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</si>
  <si>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</si>
  <si>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</si>
  <si>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</si>
  <si>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</si>
  <si>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</si>
  <si>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</si>
  <si>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</si>
  <si>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</si>
  <si>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</si>
  <si>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</si>
  <si>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</si>
  <si>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</si>
  <si>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</si>
  <si>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</si>
  <si>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</si>
  <si>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</si>
  <si>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</si>
  <si>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</si>
  <si>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</si>
  <si>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</si>
  <si>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</si>
  <si>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</si>
  <si>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</si>
  <si>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</si>
  <si>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</si>
  <si>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</si>
  <si>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</si>
  <si>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</si>
  <si>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</si>
  <si>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</si>
  <si>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</si>
  <si>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</si>
  <si>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</si>
  <si>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</si>
  <si>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</si>
  <si>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</si>
  <si>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</si>
  <si>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</si>
  <si>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</si>
  <si>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</si>
  <si>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</si>
  <si>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</si>
  <si>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</si>
  <si>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</si>
  <si>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</si>
  <si>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</si>
  <si>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</si>
  <si>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</si>
  <si>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</si>
  <si>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</si>
  <si>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</si>
  <si>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</si>
  <si>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</si>
  <si>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</si>
  <si>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</si>
  <si>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</si>
  <si>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</si>
  <si>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</si>
  <si>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</si>
  <si>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</si>
  <si>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</si>
  <si>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</si>
  <si>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</si>
  <si>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</si>
  <si>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</si>
  <si>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</si>
  <si>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</si>
  <si>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</si>
  <si>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</si>
  <si>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</si>
  <si>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</si>
  <si>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</si>
  <si>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</si>
  <si>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</si>
  <si>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</si>
  <si>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</si>
  <si>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</si>
  <si>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</si>
  <si>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</si>
  <si>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</si>
  <si>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</si>
  <si>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</si>
  <si>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</si>
  <si>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</si>
  <si>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</si>
  <si>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</si>
  <si>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</si>
  <si>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</si>
  <si>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</si>
  <si>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</si>
  <si>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</si>
  <si>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</si>
  <si>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</si>
  <si>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</si>
  <si>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</si>
  <si>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</si>
  <si>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</si>
  <si>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</si>
  <si>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</si>
  <si>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</si>
  <si>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</si>
  <si>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</si>
  <si>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</si>
  <si>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</si>
  <si>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</si>
  <si>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</si>
  <si>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</si>
  <si>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</si>
  <si>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</si>
  <si>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</si>
  <si>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</si>
  <si>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</si>
  <si>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</si>
  <si>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</si>
  <si>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</si>
  <si>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</si>
  <si>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</si>
  <si>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</si>
  <si>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</si>
  <si>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</si>
  <si>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</si>
  <si>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</si>
  <si>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</si>
  <si>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</si>
  <si>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</si>
  <si>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</si>
  <si>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</si>
  <si>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</si>
  <si>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</si>
  <si>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</si>
  <si>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</si>
  <si>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</si>
  <si>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</si>
  <si>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</si>
  <si>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</si>
  <si>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</si>
  <si>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</si>
  <si>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</si>
  <si>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</si>
  <si>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</si>
  <si>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</si>
  <si>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</si>
  <si>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</si>
  <si>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</si>
  <si>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</si>
  <si>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</si>
  <si>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</si>
  <si>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</si>
  <si>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</si>
  <si>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</si>
  <si>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</si>
  <si>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</si>
  <si>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</si>
  <si>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</si>
  <si>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</si>
  <si>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</si>
  <si>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</si>
  <si>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</si>
  <si>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</si>
  <si>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</si>
  <si>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</si>
  <si>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</si>
  <si>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</si>
  <si>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</si>
  <si>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</si>
  <si>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</si>
  <si>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</si>
  <si>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</si>
  <si>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</si>
  <si>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</si>
  <si>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</si>
  <si>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</si>
  <si>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</si>
  <si>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</si>
  <si>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</si>
  <si>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</si>
  <si>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</si>
  <si>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</si>
  <si>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</si>
  <si>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</si>
  <si>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</si>
  <si>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</si>
  <si>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</si>
  <si>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</si>
  <si>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</si>
  <si>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</si>
  <si>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</si>
  <si>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</si>
  <si>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</si>
  <si>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</si>
  <si>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</si>
  <si>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</si>
  <si>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</si>
  <si>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</si>
  <si>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</si>
  <si>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</si>
  <si>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</si>
  <si>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</si>
  <si>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</si>
  <si>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</si>
  <si>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</si>
  <si>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</si>
  <si>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</si>
  <si>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</si>
  <si>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</si>
  <si>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</si>
  <si>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</si>
  <si>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</si>
  <si>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</si>
  <si>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</si>
  <si>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</si>
  <si>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</si>
  <si>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</si>
  <si>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</si>
  <si>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</si>
  <si>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</si>
  <si>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</si>
  <si>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</si>
  <si>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</si>
  <si>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</si>
  <si>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</si>
  <si>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</si>
  <si>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</si>
  <si>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</si>
  <si>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</si>
  <si>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</si>
  <si>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</si>
  <si>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</si>
  <si>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</si>
  <si>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</si>
  <si>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</si>
  <si>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</si>
  <si>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</si>
  <si>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</si>
  <si>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</si>
  <si>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</si>
  <si>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</si>
  <si>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</si>
  <si>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</si>
  <si>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</si>
  <si>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</si>
  <si>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</si>
  <si>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</si>
  <si>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</si>
  <si>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</si>
  <si>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</si>
  <si>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</si>
  <si>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</si>
  <si>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</si>
  <si>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</si>
  <si>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</si>
  <si>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</si>
  <si>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</si>
  <si>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</si>
  <si>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</si>
  <si>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</si>
  <si>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</si>
  <si>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</si>
  <si>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</si>
  <si>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</si>
  <si>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</si>
  <si>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</si>
  <si>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</si>
  <si>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</si>
  <si>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</si>
  <si>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</si>
  <si>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</si>
  <si>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</si>
  <si>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</si>
  <si>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</si>
  <si>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</si>
  <si>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</si>
  <si>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</si>
  <si>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</si>
  <si>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</si>
  <si>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</si>
  <si>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</si>
  <si>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</si>
  <si>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</si>
  <si>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</si>
  <si>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</si>
  <si>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</si>
  <si>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</si>
  <si>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</si>
  <si>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</si>
  <si>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</si>
  <si>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</si>
  <si>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</si>
  <si>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</si>
  <si>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</si>
  <si>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</si>
  <si>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</si>
  <si>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</si>
  <si>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</si>
  <si>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</si>
  <si>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</si>
  <si>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</si>
  <si>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</si>
  <si>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</si>
  <si>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</si>
  <si>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</si>
  <si>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</si>
  <si>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</si>
  <si>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</si>
  <si>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</si>
  <si>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</si>
  <si>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</si>
  <si>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</si>
  <si>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</si>
  <si>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</si>
  <si>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</si>
  <si>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</si>
  <si>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</si>
  <si>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</si>
  <si>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</si>
  <si>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</si>
  <si>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</si>
  <si>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</si>
  <si>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</si>
  <si>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</si>
  <si>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</si>
  <si>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</si>
  <si>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</si>
  <si>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</si>
  <si>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</si>
  <si>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</si>
  <si>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</si>
  <si>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</si>
  <si>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</si>
  <si>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</si>
  <si>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</si>
  <si>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</si>
  <si>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</si>
  <si>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</si>
  <si>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</si>
  <si>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</si>
  <si>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</si>
  <si>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</si>
  <si>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</si>
  <si>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</si>
  <si>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</si>
  <si>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</si>
  <si>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</si>
  <si>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</si>
  <si>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</si>
  <si>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</si>
  <si>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</si>
  <si>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</si>
  <si>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</si>
  <si>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</si>
  <si>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</si>
  <si>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</si>
  <si>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</si>
  <si>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</si>
  <si>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</si>
  <si>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</si>
  <si>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</si>
  <si>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</si>
  <si>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</si>
  <si>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</si>
  <si>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</si>
  <si>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</si>
  <si>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</si>
  <si>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</si>
  <si>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</si>
  <si>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</si>
  <si>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</si>
  <si>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</si>
  <si>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</si>
  <si>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</si>
  <si>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</si>
  <si>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</si>
  <si>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</si>
  <si>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</si>
  <si>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</si>
  <si>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</si>
  <si>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</si>
  <si>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</si>
  <si>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</si>
  <si>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</si>
  <si>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</si>
  <si>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</si>
  <si>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</si>
  <si>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</si>
  <si>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</si>
  <si>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</si>
  <si>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</si>
  <si>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</si>
  <si>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</si>
  <si>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</si>
  <si>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</si>
  <si>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</si>
  <si>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</si>
  <si>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</si>
  <si>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</si>
  <si>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</si>
  <si>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</si>
  <si>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</si>
  <si>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</si>
  <si>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</si>
  <si>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</si>
  <si>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</si>
  <si>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</si>
  <si>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</si>
  <si>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</si>
  <si>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</si>
  <si>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</si>
  <si>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</si>
  <si>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</si>
  <si>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</si>
  <si>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</si>
  <si>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</si>
  <si>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</si>
  <si>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</si>
  <si>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</si>
  <si>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</si>
  <si>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</si>
  <si>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</si>
  <si>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</si>
  <si>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</si>
  <si>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</si>
  <si>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</si>
  <si>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</si>
  <si>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</si>
  <si>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</si>
  <si>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</si>
  <si>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</si>
  <si>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</si>
  <si>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</si>
  <si>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</si>
  <si>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</si>
  <si>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</si>
  <si>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</si>
  <si>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</si>
  <si>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</si>
  <si>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</si>
  <si>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</si>
  <si>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</si>
  <si>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</si>
  <si>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</si>
  <si>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</si>
  <si>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</si>
  <si>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</si>
  <si>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</si>
  <si>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</si>
  <si>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</si>
  <si>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</si>
  <si>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</si>
  <si>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</si>
  <si>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</si>
  <si>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</si>
  <si>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</si>
  <si>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</si>
  <si>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</si>
  <si>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</si>
  <si>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</si>
  <si>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</si>
  <si>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</si>
  <si>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</si>
  <si>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</si>
  <si>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</si>
  <si>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</si>
  <si>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</si>
  <si>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</si>
  <si>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</si>
  <si>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</si>
  <si>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</si>
  <si>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</si>
  <si>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</si>
  <si>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</si>
  <si>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</si>
  <si>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</si>
  <si>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</si>
  <si>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</si>
  <si>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</si>
  <si>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</si>
  <si>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</si>
  <si>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</si>
  <si>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</si>
  <si>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</si>
  <si>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</si>
  <si>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</si>
  <si>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</si>
  <si>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</si>
  <si>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</si>
  <si>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</si>
  <si>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</si>
  <si>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</si>
  <si>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</si>
  <si>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</si>
  <si>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</si>
  <si>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</si>
  <si>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</si>
  <si>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</si>
  <si>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</si>
  <si>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</si>
  <si>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</si>
  <si>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</si>
  <si>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</si>
  <si>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</si>
  <si>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</si>
  <si>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</si>
  <si>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</si>
  <si>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</si>
  <si>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</si>
  <si>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</si>
  <si>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</si>
  <si>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</si>
  <si>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</si>
  <si>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</si>
  <si>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</si>
  <si>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</si>
  <si>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</si>
  <si>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</si>
  <si>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</si>
  <si>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</si>
  <si>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</si>
  <si>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</si>
  <si>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</si>
  <si>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</si>
  <si>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</si>
  <si>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</si>
  <si>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</si>
  <si>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</si>
  <si>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</si>
  <si>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</si>
  <si>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</si>
  <si>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</si>
  <si>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</si>
  <si>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</si>
  <si>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</si>
  <si>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</si>
  <si>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</si>
  <si>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</si>
  <si>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</si>
  <si>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</si>
  <si>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</si>
  <si>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</si>
  <si>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</si>
  <si>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</si>
  <si>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</si>
  <si>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</si>
  <si>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</si>
  <si>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</si>
  <si>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</si>
  <si>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</si>
  <si>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</si>
  <si>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</si>
  <si>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</si>
  <si>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</si>
  <si>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</si>
  <si>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</si>
  <si>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</si>
  <si>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</si>
  <si>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</si>
  <si>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</si>
  <si>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</si>
  <si>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</si>
  <si>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</si>
  <si>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</si>
  <si>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</si>
  <si>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</si>
  <si>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</si>
  <si>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</si>
  <si>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</si>
  <si>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</si>
  <si>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</si>
  <si>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</si>
  <si>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</si>
  <si>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</si>
  <si>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</si>
  <si>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</si>
  <si>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</si>
  <si>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</si>
  <si>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</si>
  <si>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</si>
  <si>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</si>
  <si>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</si>
  <si>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</si>
  <si>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</si>
  <si>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</si>
  <si>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</si>
  <si>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</si>
  <si>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</si>
  <si>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</si>
  <si>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</si>
  <si>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</si>
  <si>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</si>
  <si>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</si>
  <si>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</si>
  <si>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</si>
  <si>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</si>
  <si>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</si>
  <si>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</si>
  <si>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</si>
  <si>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</si>
  <si>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</si>
  <si>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</si>
  <si>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</si>
  <si>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</si>
  <si>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</si>
  <si>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</si>
  <si>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</si>
  <si>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</si>
  <si>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</si>
  <si>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</si>
  <si>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</si>
  <si>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</si>
  <si>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</si>
  <si>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</si>
  <si>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</si>
  <si>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</si>
  <si>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</si>
  <si>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</si>
  <si>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</si>
  <si>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</si>
  <si>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</si>
  <si>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</si>
  <si>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</si>
  <si>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</si>
  <si>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</si>
  <si>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</si>
  <si>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</si>
  <si>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</si>
  <si>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</si>
  <si>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</si>
  <si>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</si>
  <si>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</si>
  <si>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</si>
  <si>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</si>
  <si>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</si>
  <si>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</si>
  <si>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</si>
  <si>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</si>
  <si>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</si>
  <si>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</si>
  <si>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</si>
  <si>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</si>
  <si>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</si>
  <si>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</si>
  <si>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</si>
  <si>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</si>
  <si>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</si>
  <si>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</si>
  <si>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</si>
  <si>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</si>
  <si>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</si>
  <si>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</si>
  <si>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</si>
  <si>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</si>
  <si>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</si>
  <si>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</si>
  <si>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</si>
  <si>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</si>
  <si>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</si>
  <si>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</si>
  <si>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</si>
  <si>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</si>
  <si>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</si>
  <si>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</si>
  <si>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</si>
  <si>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</si>
  <si>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</si>
  <si>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</si>
  <si>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</si>
  <si>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</si>
  <si>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</si>
  <si>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</si>
  <si>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</si>
  <si>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</si>
  <si>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</si>
  <si>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</si>
  <si>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</si>
  <si>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</si>
  <si>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</si>
  <si>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</si>
  <si>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</si>
  <si>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</si>
  <si>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</si>
  <si>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</si>
  <si>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</si>
  <si>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</si>
  <si>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</si>
  <si>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</si>
  <si>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</si>
  <si>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</si>
  <si>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</si>
  <si>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</si>
  <si>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</si>
  <si>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</si>
  <si>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</si>
  <si>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</si>
  <si>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</si>
  <si>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</si>
  <si>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</si>
  <si>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</si>
  <si>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</si>
  <si>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</si>
  <si>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</si>
  <si>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</si>
  <si>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</si>
  <si>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</si>
  <si>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</si>
  <si>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</si>
  <si>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</si>
  <si>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</si>
  <si>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</si>
  <si>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</si>
  <si>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</si>
  <si>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</si>
  <si>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</si>
  <si>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</si>
  <si>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</si>
  <si>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</si>
  <si>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</si>
  <si>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</si>
  <si>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</si>
  <si>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</si>
  <si>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</si>
  <si>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</si>
  <si>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</si>
  <si>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</si>
  <si>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</si>
  <si>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</si>
  <si>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</si>
  <si>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</si>
  <si>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</si>
  <si>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</si>
  <si>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</si>
  <si>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</si>
  <si>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</si>
  <si>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</si>
  <si>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</si>
  <si>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</si>
  <si>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</si>
  <si>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</si>
  <si>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</si>
  <si>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</si>
  <si>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</si>
  <si>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</si>
  <si>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</si>
  <si>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</si>
  <si>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</si>
  <si>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</si>
  <si>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</si>
  <si>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</si>
  <si>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</si>
  <si>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</si>
  <si>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</si>
  <si>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</si>
  <si>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</si>
  <si>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</si>
  <si>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</si>
  <si>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</si>
  <si>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</si>
  <si>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</si>
  <si>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</si>
  <si>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</si>
  <si>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</si>
  <si>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</si>
  <si>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</si>
  <si>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</si>
  <si>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</si>
  <si>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</si>
  <si>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</si>
  <si>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</si>
  <si>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</si>
  <si>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</si>
  <si>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</si>
  <si>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</si>
  <si>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</si>
  <si>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</si>
  <si>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</si>
  <si>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</si>
  <si>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</si>
  <si>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</si>
  <si>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</si>
  <si>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</si>
  <si>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</si>
  <si>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</si>
  <si>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</si>
  <si>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</si>
  <si>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</si>
  <si>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</si>
  <si>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</si>
  <si>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</si>
  <si>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</si>
  <si>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</si>
  <si>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</si>
  <si>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</si>
  <si>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</si>
  <si>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</si>
  <si>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</si>
  <si>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</si>
  <si>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</si>
  <si>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</si>
  <si>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</si>
  <si>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</si>
  <si>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</si>
  <si>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</si>
  <si>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</si>
  <si>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</si>
  <si>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</si>
  <si>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</si>
  <si>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</si>
  <si>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</si>
  <si>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</si>
  <si>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</si>
  <si>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</si>
  <si>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</si>
  <si>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</si>
  <si>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</si>
  <si>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</si>
  <si>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</si>
  <si>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</si>
  <si>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</si>
  <si>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</si>
  <si>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</si>
  <si>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</si>
  <si>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</si>
  <si>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</si>
  <si>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</si>
  <si>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</si>
  <si>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</si>
  <si>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</si>
  <si>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</si>
  <si>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</si>
  <si>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</si>
  <si>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</si>
  <si>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</si>
  <si>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</si>
  <si>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</si>
  <si>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</si>
  <si>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</si>
  <si>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</si>
  <si>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</si>
  <si>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</si>
  <si>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</si>
  <si>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</si>
  <si>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</si>
  <si>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</si>
  <si>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</si>
  <si>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</si>
  <si>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</si>
  <si>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</si>
  <si>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</si>
  <si>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</si>
  <si>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</si>
  <si>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</si>
  <si>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</si>
  <si>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</si>
  <si>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</si>
  <si>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</si>
  <si>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</si>
  <si>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</si>
  <si>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</si>
  <si>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</si>
  <si>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</si>
  <si>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</si>
  <si>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</si>
  <si>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</si>
  <si>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</si>
  <si>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</si>
  <si>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</si>
  <si>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</si>
  <si>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</si>
  <si>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</si>
  <si>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</si>
  <si>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</si>
  <si>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</si>
  <si>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</si>
  <si>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</si>
  <si>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</si>
  <si>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</si>
  <si>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</si>
  <si>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</si>
  <si>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</si>
  <si>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</si>
  <si>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</si>
  <si>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</si>
  <si>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</si>
  <si>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</si>
  <si>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</si>
  <si>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</si>
  <si>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</si>
  <si>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</si>
  <si>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</si>
  <si>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</si>
  <si>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</si>
  <si>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</si>
  <si>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</si>
  <si>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</si>
  <si>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</si>
  <si>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</si>
  <si>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</si>
  <si>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</si>
  <si>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</si>
  <si>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</si>
  <si>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</si>
  <si>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</si>
  <si>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</si>
  <si>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</si>
  <si>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</si>
  <si>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</si>
  <si>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</si>
  <si>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</si>
  <si>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</si>
  <si>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</si>
  <si>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</si>
  <si>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</si>
  <si>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</si>
  <si>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</si>
  <si>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</si>
  <si>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</si>
  <si>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</si>
  <si>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</si>
  <si>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</si>
  <si>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</si>
  <si>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</si>
  <si>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</si>
  <si>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</si>
  <si>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</si>
  <si>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</si>
  <si>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</si>
  <si>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</si>
  <si>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</si>
  <si>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</si>
  <si>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</si>
  <si>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</si>
  <si>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</si>
  <si>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</si>
  <si>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</si>
  <si>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</si>
  <si>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</si>
  <si>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</si>
  <si>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</si>
  <si>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</si>
  <si>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</si>
  <si>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</si>
  <si>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</si>
  <si>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</si>
  <si>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</si>
  <si>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</si>
  <si>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</si>
  <si>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</si>
  <si>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</si>
  <si>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</si>
  <si>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</si>
  <si>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</si>
  <si>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</si>
  <si>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</si>
  <si>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</si>
  <si>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</si>
  <si>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</si>
  <si>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</si>
  <si>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</si>
  <si>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</si>
  <si>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</si>
  <si>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</si>
  <si>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</si>
  <si>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</si>
  <si>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</si>
  <si>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</si>
  <si>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</si>
  <si>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</si>
  <si>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</si>
  <si>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</si>
  <si>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</si>
  <si>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</si>
  <si>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</si>
  <si>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</si>
  <si>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</si>
  <si>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</si>
  <si>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</si>
  <si>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</si>
  <si>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</si>
  <si>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</si>
  <si>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</si>
  <si>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</si>
  <si>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</si>
  <si>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</si>
  <si>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</si>
  <si>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</si>
  <si>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</si>
  <si>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</si>
  <si>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</si>
  <si>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</si>
  <si>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</si>
  <si>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</si>
  <si>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</si>
  <si>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</si>
  <si>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</si>
  <si>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</si>
  <si>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</si>
  <si>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</si>
  <si>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</si>
  <si>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</si>
  <si>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</si>
  <si>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</si>
  <si>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</si>
  <si>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</si>
  <si>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</si>
  <si>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</si>
  <si>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</si>
  <si>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</si>
  <si>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</si>
  <si>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</si>
  <si>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</si>
  <si>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</si>
  <si>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</si>
  <si>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</si>
  <si>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</si>
  <si>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</si>
  <si>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</si>
  <si>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</si>
  <si>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</si>
  <si>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</si>
  <si>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</si>
  <si>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</si>
  <si>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</si>
  <si>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</si>
  <si>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</si>
  <si>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</si>
  <si>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</si>
  <si>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</si>
  <si>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</si>
  <si>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</si>
  <si>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</si>
  <si>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</si>
  <si>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</si>
  <si>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</si>
  <si>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</si>
  <si>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</si>
  <si>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</si>
  <si>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</si>
  <si>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</si>
  <si>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</si>
  <si>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</si>
  <si>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</si>
  <si>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</si>
  <si>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</si>
  <si>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</si>
  <si>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</si>
  <si>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</si>
  <si>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</si>
  <si>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</si>
  <si>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</si>
  <si>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</si>
  <si>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</si>
  <si>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</si>
  <si>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</si>
  <si>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</si>
  <si>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</si>
  <si>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</si>
  <si>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</si>
  <si>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</si>
  <si>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</si>
  <si>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</si>
  <si>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</si>
  <si>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</si>
  <si>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</si>
  <si>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</si>
  <si>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</si>
  <si>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</si>
  <si>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</si>
  <si>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</si>
  <si>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</si>
  <si>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</si>
  <si>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</si>
  <si>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</si>
  <si>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</si>
  <si>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</si>
  <si>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</si>
  <si>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</si>
  <si>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</si>
  <si>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</si>
  <si>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</si>
  <si>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</si>
  <si>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</si>
  <si>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</si>
  <si>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</si>
  <si>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</si>
  <si>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</si>
  <si>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</si>
  <si>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</si>
  <si>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</si>
  <si>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</si>
  <si>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</si>
  <si>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</si>
  <si>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</si>
  <si>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</si>
  <si>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</si>
  <si>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</si>
  <si>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</si>
  <si>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</si>
  <si>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</si>
  <si>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</si>
  <si>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</si>
  <si>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</si>
  <si>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</si>
  <si>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</si>
  <si>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</si>
  <si>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</si>
  <si>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</si>
  <si>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</si>
  <si>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</si>
  <si>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</si>
  <si>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</si>
  <si>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</si>
  <si>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</si>
  <si>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</si>
  <si>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</si>
  <si>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</si>
  <si>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</si>
  <si>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</si>
  <si>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</si>
  <si>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</si>
  <si>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</si>
  <si>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</si>
  <si>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</si>
  <si>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</si>
  <si>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</si>
  <si>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</si>
  <si>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</si>
  <si>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</si>
  <si>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</si>
  <si>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</si>
  <si>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</si>
  <si>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</si>
  <si>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</si>
  <si>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</si>
  <si>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</si>
  <si>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</si>
  <si>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</si>
  <si>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</si>
  <si>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</si>
  <si>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</si>
  <si>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</si>
  <si>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</si>
  <si>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</si>
  <si>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</si>
  <si>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</si>
  <si>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</si>
  <si>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</si>
  <si>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</si>
  <si>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</si>
  <si>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</si>
  <si>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</si>
  <si>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</si>
  <si>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</si>
  <si>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</si>
  <si>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</si>
  <si>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</si>
  <si>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</si>
  <si>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</si>
  <si>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</si>
  <si>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</si>
  <si>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</si>
  <si>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</si>
  <si>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</si>
  <si>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</si>
  <si>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</si>
  <si>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</si>
  <si>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</si>
  <si>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</si>
  <si>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</si>
  <si>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</si>
  <si>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</si>
  <si>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</si>
  <si>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</si>
  <si>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</si>
  <si>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</si>
  <si>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</si>
  <si>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</si>
  <si>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</si>
  <si>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</si>
  <si>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</si>
  <si>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</si>
  <si>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</si>
  <si>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</si>
  <si>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</si>
  <si>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</si>
  <si>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</si>
  <si>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</si>
  <si>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</si>
  <si>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</si>
  <si>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</si>
  <si>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</si>
  <si>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</si>
  <si>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</si>
  <si>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</si>
  <si>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</si>
  <si>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</si>
  <si>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</si>
  <si>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</si>
  <si>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</si>
  <si>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</si>
  <si>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</si>
  <si>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</si>
  <si>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</si>
  <si>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</si>
  <si>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</si>
  <si>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</si>
  <si>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</si>
  <si>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</si>
  <si>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</si>
  <si>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</si>
  <si>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</si>
  <si>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</si>
  <si>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</si>
  <si>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</si>
  <si>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</si>
  <si>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</si>
  <si>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</si>
  <si>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</si>
  <si>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</si>
  <si>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</si>
  <si>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</si>
  <si>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</si>
  <si>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</si>
  <si>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</si>
  <si>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</si>
  <si>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</si>
  <si>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</si>
  <si>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</si>
  <si>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</si>
  <si>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</si>
  <si>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</si>
  <si>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</si>
  <si>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</si>
  <si>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</si>
  <si>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</si>
  <si>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</si>
  <si>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</si>
  <si>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</si>
  <si>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</si>
  <si>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</si>
  <si>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</si>
  <si>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</si>
  <si>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</si>
  <si>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</si>
  <si>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</si>
  <si>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</si>
  <si>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</si>
  <si>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</si>
  <si>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</si>
  <si>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</si>
  <si>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</si>
  <si>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</si>
  <si>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</si>
  <si>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</si>
  <si>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</si>
  <si>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</si>
  <si>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</si>
  <si>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</si>
  <si>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</si>
  <si>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</si>
  <si>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</si>
  <si>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</si>
  <si>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</si>
  <si>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</si>
  <si>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</si>
  <si>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</si>
  <si>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</si>
  <si>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</si>
  <si>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</si>
  <si>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</si>
  <si>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</si>
  <si>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</si>
  <si>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</si>
  <si>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</si>
  <si>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</si>
  <si>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</si>
  <si>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</si>
  <si>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</si>
  <si>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</si>
  <si>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</si>
  <si>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</si>
  <si>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</si>
  <si>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</si>
  <si>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</si>
  <si>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</si>
  <si>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</si>
  <si>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</si>
  <si>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</si>
  <si>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</si>
  <si>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</si>
  <si>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</si>
  <si>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</si>
  <si>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</si>
  <si>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</si>
  <si>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</si>
  <si>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</si>
  <si>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</si>
  <si>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</si>
  <si>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</si>
  <si>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</si>
  <si>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</si>
  <si>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</si>
  <si>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</si>
  <si>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</si>
  <si>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</si>
  <si>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</si>
  <si>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</si>
  <si>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</si>
  <si>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</si>
  <si>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</si>
  <si>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</si>
  <si>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</si>
  <si>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</si>
  <si>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</si>
  <si>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</si>
  <si>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</si>
  <si>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</si>
  <si>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</si>
  <si>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</si>
  <si>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</si>
  <si>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</si>
  <si>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</si>
  <si>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</si>
  <si>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</si>
  <si>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</si>
  <si>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</si>
  <si>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</si>
  <si>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</si>
  <si>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</si>
  <si>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</si>
  <si>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</si>
  <si>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</si>
  <si>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</si>
  <si>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</si>
  <si>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</si>
  <si>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</si>
  <si>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</si>
  <si>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</si>
  <si>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</si>
  <si>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</si>
  <si>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</si>
  <si>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</si>
  <si>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</si>
  <si>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</si>
  <si>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</si>
  <si>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</si>
  <si>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</si>
  <si>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</si>
  <si>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</si>
  <si>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</si>
  <si>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</si>
  <si>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</si>
  <si>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</si>
  <si>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</si>
  <si>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</si>
  <si>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</si>
  <si>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</si>
  <si>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</si>
  <si>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</si>
  <si>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</si>
  <si>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</si>
  <si>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</si>
  <si>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</si>
  <si>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</si>
  <si>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</si>
  <si>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</si>
  <si>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</si>
  <si>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</si>
  <si>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</si>
  <si>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</si>
  <si>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</si>
  <si>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</si>
  <si>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</si>
  <si>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</si>
  <si>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</si>
  <si>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</si>
  <si>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</si>
  <si>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</si>
  <si>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</si>
  <si>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</si>
  <si>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</si>
  <si>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</si>
  <si>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</si>
  <si>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</si>
  <si>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</si>
  <si>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</si>
  <si>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</si>
  <si>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</si>
  <si>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</si>
  <si>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</si>
  <si>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</si>
  <si>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</si>
  <si>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</si>
  <si>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</si>
  <si>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</si>
  <si>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</si>
  <si>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</si>
  <si>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</si>
  <si>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</si>
  <si>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</si>
  <si>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</si>
  <si>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</si>
  <si>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</si>
  <si>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</si>
  <si>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</si>
  <si>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</si>
  <si>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</si>
  <si>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</si>
  <si>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</si>
  <si>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</si>
  <si>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</si>
  <si>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</si>
  <si>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</si>
  <si>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</si>
  <si>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</si>
  <si>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</si>
  <si>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</si>
  <si>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</si>
  <si>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</si>
  <si>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</si>
  <si>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</si>
  <si>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</si>
  <si>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</si>
  <si>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</si>
  <si>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</si>
  <si>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</si>
  <si>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</si>
  <si>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</si>
  <si>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</si>
  <si>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</si>
  <si>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</si>
  <si>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</si>
  <si>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</si>
  <si>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</si>
  <si>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</si>
  <si>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</si>
  <si>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</si>
  <si>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</si>
  <si>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</si>
  <si>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</si>
  <si>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</si>
  <si>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</si>
  <si>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</si>
  <si>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</si>
  <si>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</si>
  <si>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</si>
  <si>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</si>
  <si>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</si>
  <si>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</si>
  <si>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</si>
  <si>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</si>
  <si>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</si>
  <si>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</si>
  <si>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</si>
  <si>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</si>
  <si>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</si>
  <si>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</si>
  <si>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</si>
  <si>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</si>
  <si>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</si>
  <si>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</si>
  <si>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</si>
  <si>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</si>
  <si>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</si>
  <si>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</si>
  <si>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</si>
  <si>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</si>
  <si>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</si>
  <si>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</si>
  <si>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</si>
  <si>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</si>
  <si>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</si>
  <si>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</si>
  <si>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</si>
  <si>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</si>
  <si>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</si>
  <si>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</si>
  <si>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</si>
  <si>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</si>
  <si>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</si>
  <si>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</si>
  <si>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</si>
  <si>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</si>
  <si>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</si>
  <si>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</si>
  <si>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</si>
  <si>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</si>
  <si>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</si>
  <si>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</si>
  <si>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</si>
  <si>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</si>
  <si>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</si>
  <si>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</si>
  <si>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</si>
  <si>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</si>
  <si>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</si>
  <si>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</si>
  <si>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</si>
  <si>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</si>
  <si>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</si>
  <si>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</si>
  <si>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</si>
  <si>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</si>
  <si>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</si>
  <si>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</si>
  <si>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</si>
  <si>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</si>
  <si>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</si>
  <si>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</si>
  <si>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</si>
  <si>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</si>
  <si>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</si>
  <si>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</si>
  <si>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</si>
  <si>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</si>
  <si>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</si>
  <si>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</si>
  <si>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</si>
  <si>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</si>
  <si>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</si>
  <si>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</si>
  <si>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</si>
  <si>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</si>
  <si>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</si>
  <si>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</si>
  <si>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</si>
  <si>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</si>
  <si>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</si>
  <si>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</si>
  <si>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</si>
  <si>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</si>
  <si>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</si>
  <si>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</si>
  <si>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</si>
  <si>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</si>
  <si>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</si>
  <si>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</si>
  <si>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</si>
  <si>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</si>
  <si>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</si>
  <si>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</si>
  <si>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</si>
  <si>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</si>
  <si>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</si>
  <si>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</si>
  <si>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</si>
  <si>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</si>
  <si>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</si>
  <si>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</si>
  <si>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</si>
  <si>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</si>
  <si>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</si>
  <si>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</si>
  <si>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</si>
  <si>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</si>
  <si>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</si>
  <si>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</si>
  <si>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</si>
  <si>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</si>
  <si>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</si>
  <si>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</si>
  <si>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</si>
  <si>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</si>
  <si>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</si>
  <si>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</si>
  <si>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</si>
  <si>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</si>
  <si>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</si>
  <si>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</si>
  <si>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</si>
  <si>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</si>
  <si>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</si>
  <si>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</si>
  <si>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</si>
  <si>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</si>
  <si>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</si>
  <si>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</si>
  <si>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</si>
  <si>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</si>
  <si>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</si>
  <si>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</si>
  <si>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</si>
  <si>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</si>
  <si>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</si>
  <si>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</si>
  <si>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</si>
  <si>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</si>
  <si>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</si>
  <si>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</si>
  <si>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</si>
  <si>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</si>
  <si>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</si>
  <si>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</si>
  <si>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</si>
  <si>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</si>
  <si>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</si>
  <si>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</si>
  <si>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</si>
  <si>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</si>
  <si>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</si>
  <si>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</si>
  <si>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</si>
  <si>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</si>
  <si>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</si>
  <si>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</si>
  <si>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</si>
  <si>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</si>
  <si>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</si>
  <si>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</si>
  <si>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</si>
  <si>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</si>
  <si>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</si>
  <si>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</si>
  <si>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</si>
  <si>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</si>
  <si>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</si>
  <si>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</si>
  <si>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</si>
  <si>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</si>
  <si>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</si>
  <si>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</si>
  <si>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</si>
  <si>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</si>
  <si>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</si>
  <si>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</si>
  <si>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</si>
  <si>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</si>
  <si>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</si>
  <si>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</si>
  <si>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</si>
  <si>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</si>
  <si>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</si>
  <si>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</si>
  <si>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</si>
  <si>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</si>
  <si>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</si>
  <si>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</si>
  <si>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</si>
  <si>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</si>
  <si>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</si>
  <si>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</si>
  <si>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</si>
  <si>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</si>
  <si>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</si>
  <si>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</si>
  <si>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</si>
  <si>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</si>
  <si>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</si>
  <si>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</si>
  <si>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</si>
  <si>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</si>
  <si>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</si>
  <si>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</si>
  <si>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</si>
  <si>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</si>
  <si>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</si>
  <si>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</si>
  <si>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</si>
  <si>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</si>
  <si>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</si>
  <si>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</si>
  <si>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</si>
  <si>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</si>
  <si>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</si>
  <si>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</si>
  <si>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</si>
  <si>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</si>
  <si>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</si>
  <si>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</si>
  <si>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</si>
  <si>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</si>
  <si>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</si>
  <si>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</si>
  <si>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</si>
  <si>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</si>
  <si>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</si>
  <si>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</si>
  <si>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</si>
  <si>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</si>
  <si>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</si>
  <si>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</si>
  <si>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</si>
  <si>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</si>
  <si>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</si>
  <si>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</si>
  <si>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</si>
  <si>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</si>
  <si>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</si>
  <si>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</si>
  <si>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</si>
  <si>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</si>
  <si>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</si>
  <si>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</si>
  <si>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</si>
  <si>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</si>
  <si>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</si>
  <si>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</si>
  <si>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</si>
  <si>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</si>
  <si>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</si>
  <si>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</si>
  <si>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</si>
  <si>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</si>
  <si>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</si>
  <si>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</si>
  <si>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</si>
  <si>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</si>
  <si>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</si>
  <si>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</si>
  <si>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</si>
  <si>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</si>
  <si>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</si>
  <si>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</si>
  <si>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</si>
  <si>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</si>
  <si>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</si>
  <si>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</si>
  <si>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</si>
  <si>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</si>
  <si>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</si>
  <si>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</si>
  <si>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</si>
  <si>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</si>
  <si>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</si>
  <si>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</si>
  <si>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</si>
  <si>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</si>
  <si>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</si>
  <si>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</si>
  <si>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</si>
  <si>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</si>
  <si>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</si>
  <si>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</si>
  <si>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</si>
  <si>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</si>
  <si>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</si>
  <si>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</si>
  <si>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</si>
  <si>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</si>
  <si>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</si>
  <si>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</si>
  <si>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</si>
  <si>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</si>
  <si>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</si>
  <si>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</si>
  <si>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</si>
  <si>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</si>
  <si>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</si>
  <si>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</si>
  <si>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</si>
  <si>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</si>
  <si>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</si>
  <si>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</si>
  <si>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</si>
  <si>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</si>
  <si>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</si>
  <si>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</si>
  <si>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</si>
  <si>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</si>
  <si>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</si>
  <si>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</si>
  <si>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</si>
  <si>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</si>
  <si>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</si>
  <si>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</si>
  <si>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</si>
  <si>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</si>
  <si>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</si>
  <si>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</si>
  <si>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</si>
  <si>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</si>
  <si>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</si>
  <si>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</si>
  <si>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</si>
  <si>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</si>
  <si>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</si>
  <si>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</si>
  <si>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</si>
  <si>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</si>
  <si>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</si>
  <si>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</si>
  <si>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</si>
  <si>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</si>
  <si>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</si>
  <si>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</si>
  <si>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</si>
  <si>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</si>
  <si>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</si>
  <si>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</si>
  <si>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</si>
  <si>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</si>
  <si>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</si>
  <si>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</si>
  <si>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</si>
  <si>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</si>
  <si>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</si>
  <si>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</si>
  <si>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</si>
  <si>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</si>
  <si>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</si>
  <si>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</si>
  <si>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</si>
  <si>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</si>
  <si>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</si>
  <si>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</si>
  <si>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</si>
  <si>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</si>
  <si>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</si>
  <si>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</si>
  <si>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</si>
  <si>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</si>
  <si>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</si>
  <si>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</si>
  <si>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</si>
  <si>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</si>
  <si>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</si>
  <si>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</si>
  <si>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</si>
  <si>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</si>
  <si>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</si>
  <si>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</si>
  <si>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</si>
  <si>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</si>
  <si>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</si>
  <si>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</si>
  <si>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</si>
  <si>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</si>
  <si>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</si>
  <si>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</si>
  <si>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</si>
  <si>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</si>
  <si>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</si>
  <si>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</si>
  <si>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</si>
  <si>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</si>
  <si>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</si>
  <si>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</si>
  <si>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</si>
  <si>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</si>
  <si>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</si>
  <si>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</si>
  <si>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</si>
  <si>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</si>
  <si>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</si>
  <si>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</si>
  <si>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</si>
  <si>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</si>
  <si>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</si>
  <si>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</si>
  <si>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</si>
  <si>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</si>
  <si>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</si>
  <si>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</si>
  <si>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</si>
  <si>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</si>
  <si>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</si>
  <si>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</si>
  <si>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</si>
  <si>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</si>
  <si>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</si>
  <si>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</si>
  <si>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</si>
  <si>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</si>
  <si>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</si>
  <si>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</si>
  <si>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</si>
  <si>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</si>
  <si>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</si>
  <si>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</si>
  <si>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</si>
  <si>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</si>
  <si>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</si>
  <si>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</si>
  <si>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</si>
  <si>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</si>
  <si>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</si>
  <si>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</si>
  <si>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</si>
  <si>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</si>
  <si>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</si>
  <si>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</si>
  <si>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</si>
  <si>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</si>
  <si>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</si>
  <si>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</si>
  <si>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</si>
  <si>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</si>
  <si>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</si>
  <si>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</si>
  <si>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</si>
  <si>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</si>
  <si>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</si>
  <si>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</si>
  <si>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</si>
  <si>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</si>
  <si>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</si>
  <si>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</si>
  <si>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</si>
  <si>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</si>
  <si>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</si>
  <si>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</si>
  <si>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</si>
  <si>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</si>
  <si>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</si>
  <si>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</si>
  <si>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</si>
  <si>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</si>
  <si>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</si>
  <si>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</si>
  <si>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</si>
  <si>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</si>
  <si>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</si>
  <si>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</si>
  <si>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</si>
  <si>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</si>
  <si>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</si>
  <si>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</si>
  <si>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</si>
  <si>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</si>
  <si>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</si>
  <si>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</si>
  <si>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</si>
  <si>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</si>
  <si>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</si>
  <si>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</si>
  <si>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</si>
  <si>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</si>
  <si>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</si>
  <si>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</si>
  <si>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</si>
  <si>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</si>
  <si>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</si>
  <si>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</si>
  <si>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</si>
  <si>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</si>
  <si>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</si>
  <si>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</si>
  <si>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</si>
  <si>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</si>
  <si>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</si>
  <si>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</si>
  <si>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</si>
  <si>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</si>
  <si>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</si>
  <si>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</si>
  <si>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</si>
  <si>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</si>
  <si>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</si>
  <si>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</si>
  <si>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</si>
  <si>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</si>
  <si>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</si>
  <si>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</si>
  <si>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</si>
  <si>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</si>
  <si>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</si>
  <si>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</si>
  <si>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</si>
  <si>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</si>
  <si>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</si>
  <si>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</si>
  <si>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</si>
  <si>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</si>
  <si>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</si>
  <si>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</si>
  <si>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</si>
  <si>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</si>
  <si>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</si>
  <si>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</si>
  <si>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</si>
  <si>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</si>
  <si>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</si>
  <si>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</si>
  <si>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</si>
  <si>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</si>
  <si>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</si>
  <si>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</si>
  <si>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</si>
  <si>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</si>
  <si>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</si>
  <si>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</si>
  <si>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</si>
  <si>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</si>
  <si>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</si>
  <si>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</si>
  <si>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</si>
  <si>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</si>
  <si>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</si>
  <si>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</si>
  <si>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</si>
  <si>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</si>
  <si>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</si>
  <si>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</si>
  <si>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</si>
  <si>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</si>
  <si>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</si>
  <si>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</si>
  <si>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</si>
  <si>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</si>
  <si>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</si>
  <si>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</si>
  <si>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</si>
  <si>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</si>
  <si>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</si>
  <si>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</si>
  <si>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</si>
  <si>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</si>
  <si>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</si>
  <si>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</si>
  <si>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</si>
  <si>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</si>
  <si>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</si>
  <si>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</si>
  <si>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</si>
  <si>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</si>
  <si>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</si>
  <si>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</si>
  <si>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</si>
  <si>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</si>
  <si>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</si>
  <si>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</si>
  <si>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</si>
  <si>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</si>
  <si>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</si>
  <si>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</si>
  <si>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</si>
  <si>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</si>
  <si>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</si>
  <si>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</si>
  <si>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</si>
  <si>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</si>
  <si>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</si>
  <si>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</si>
  <si>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</si>
  <si>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</si>
  <si>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</si>
  <si>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</si>
  <si>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</si>
  <si>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</si>
  <si>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</si>
  <si>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</si>
  <si>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</si>
  <si>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</si>
  <si>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</si>
  <si>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</si>
  <si>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</si>
  <si>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</si>
  <si>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</si>
  <si>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</si>
  <si>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</si>
  <si>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</si>
  <si>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</si>
  <si>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</si>
  <si>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</si>
  <si>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</si>
  <si>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</si>
  <si>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</si>
  <si>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</si>
  <si>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</si>
  <si>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</si>
  <si>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</si>
  <si>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</si>
  <si>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</si>
  <si>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</si>
  <si>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</si>
  <si>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</si>
  <si>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</si>
  <si>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</si>
  <si>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</si>
  <si>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</si>
  <si>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</si>
  <si>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</si>
  <si>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</si>
  <si>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</si>
  <si>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</si>
  <si>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</si>
  <si>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</si>
  <si>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</si>
  <si>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</si>
  <si>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</si>
  <si>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</si>
  <si>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</si>
  <si>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</si>
  <si>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</si>
  <si>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</si>
  <si>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</si>
  <si>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</si>
  <si>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</si>
  <si>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</si>
  <si>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</si>
  <si>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</si>
  <si>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</si>
  <si>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</si>
  <si>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</si>
  <si>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</si>
  <si>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</si>
  <si>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</si>
  <si>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</si>
  <si>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</si>
  <si>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</si>
  <si>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</si>
  <si>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</si>
  <si>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</si>
  <si>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</si>
  <si>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</si>
  <si>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</si>
  <si>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</si>
  <si>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</si>
  <si>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</si>
  <si>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</si>
  <si>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</si>
  <si>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</si>
  <si>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</si>
  <si>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</si>
  <si>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</si>
  <si>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</si>
  <si>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</si>
  <si>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</si>
  <si>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</si>
  <si>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</si>
  <si>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</si>
  <si>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</si>
  <si>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</si>
  <si>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</si>
  <si>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</si>
  <si>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</si>
  <si>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</si>
  <si>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</si>
  <si>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</si>
  <si>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</si>
  <si>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</si>
  <si>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</si>
  <si>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</si>
  <si>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</si>
  <si>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</si>
  <si>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</si>
  <si>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</si>
  <si>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</si>
  <si>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</si>
  <si>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</si>
  <si>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</si>
  <si>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</si>
  <si>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</si>
  <si>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</si>
  <si>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</si>
  <si>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</si>
  <si>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</si>
  <si>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</si>
  <si>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</si>
  <si>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</si>
  <si>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</si>
  <si>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</si>
  <si>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</si>
  <si>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</si>
  <si>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</si>
  <si>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</si>
  <si>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</si>
  <si>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</si>
  <si>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</si>
  <si>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</si>
  <si>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</si>
  <si>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</si>
  <si>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</si>
  <si>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</si>
  <si>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</si>
  <si>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</si>
  <si>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</si>
  <si>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</si>
  <si>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</si>
  <si>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</si>
  <si>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</si>
  <si>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</si>
  <si>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</si>
  <si>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</si>
  <si>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</si>
  <si>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</si>
  <si>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</si>
  <si>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</si>
  <si>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</si>
  <si>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</si>
  <si>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</si>
  <si>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</si>
  <si>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</si>
  <si>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</si>
  <si>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</si>
  <si>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</si>
  <si>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</si>
  <si>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</si>
  <si>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</si>
  <si>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</si>
  <si>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</si>
  <si>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</si>
  <si>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</si>
  <si>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</si>
  <si>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</si>
  <si>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</si>
  <si>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</si>
  <si>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</si>
  <si>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</si>
  <si>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</si>
  <si>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</si>
  <si>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</si>
  <si>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</si>
  <si>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</si>
  <si>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</si>
  <si>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</si>
  <si>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</si>
  <si>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</si>
  <si>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</si>
  <si>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</si>
  <si>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</si>
  <si>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</si>
  <si>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</si>
  <si>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</si>
  <si>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</si>
  <si>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</si>
  <si>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</si>
  <si>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</si>
  <si>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</si>
  <si>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</si>
  <si>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</si>
  <si>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</si>
  <si>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</si>
  <si>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</si>
  <si>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</si>
  <si>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</si>
  <si>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</si>
  <si>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</si>
  <si>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</si>
  <si>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</si>
  <si>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</si>
  <si>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</si>
  <si>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</si>
  <si>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</si>
  <si>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</si>
  <si>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</si>
  <si>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</si>
  <si>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</si>
  <si>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</si>
  <si>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</si>
  <si>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</si>
  <si>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</si>
  <si>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</si>
  <si>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</si>
  <si>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</si>
  <si>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</si>
  <si>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</si>
  <si>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</si>
  <si>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</si>
  <si>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</si>
  <si>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</si>
  <si>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</si>
  <si>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</si>
  <si>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</si>
  <si>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</si>
  <si>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</si>
  <si>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</si>
  <si>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</si>
  <si>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</si>
  <si>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</si>
  <si>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</si>
  <si>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</si>
  <si>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</si>
  <si>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</si>
  <si>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</si>
  <si>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</si>
  <si>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</si>
  <si>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</si>
  <si>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</si>
  <si>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</si>
  <si>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</si>
  <si>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</si>
  <si>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</si>
  <si>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</si>
  <si>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</si>
  <si>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</si>
  <si>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</si>
  <si>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</si>
  <si>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</si>
  <si>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</si>
  <si>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</si>
  <si>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</si>
  <si>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</si>
  <si>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</si>
  <si>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</si>
  <si>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</si>
  <si>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</si>
  <si>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</si>
  <si>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</si>
  <si>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</si>
  <si>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</si>
  <si>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</si>
  <si>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</si>
  <si>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</si>
  <si>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</si>
  <si>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</si>
  <si>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</si>
  <si>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</si>
  <si>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</si>
  <si>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</si>
  <si>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</si>
  <si>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</si>
  <si>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</si>
  <si>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</si>
  <si>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</si>
  <si>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</si>
  <si>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</si>
  <si>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</si>
  <si>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</si>
  <si>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</si>
  <si>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</si>
  <si>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</si>
  <si>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</si>
  <si>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</si>
  <si>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</si>
  <si>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</si>
  <si>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</si>
  <si>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</si>
  <si>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</si>
  <si>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</si>
  <si>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</si>
  <si>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</si>
  <si>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</si>
  <si>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</si>
  <si>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</si>
  <si>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</si>
  <si>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</si>
  <si>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</si>
  <si>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</si>
  <si>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</si>
  <si>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</si>
  <si>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</si>
  <si>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</si>
  <si>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</si>
  <si>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</si>
  <si>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</si>
  <si>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</si>
  <si>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</si>
  <si>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</si>
  <si>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</si>
  <si>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</si>
  <si>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</si>
  <si>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</si>
  <si>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</si>
  <si>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</si>
  <si>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</si>
  <si>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</si>
  <si>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</si>
  <si>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</si>
  <si>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</si>
  <si>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</si>
  <si>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</si>
  <si>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</si>
  <si>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</si>
  <si>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</si>
  <si>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</si>
  <si>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</si>
  <si>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</si>
  <si>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</si>
  <si>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</si>
  <si>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</si>
  <si>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</si>
  <si>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</si>
  <si>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</si>
  <si>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</si>
  <si>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</si>
  <si>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</si>
  <si>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</si>
  <si>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</si>
  <si>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</si>
  <si>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</si>
  <si>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</si>
  <si>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</si>
  <si>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</si>
  <si>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</si>
  <si>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</si>
  <si>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</si>
  <si>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</si>
  <si>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</si>
  <si>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</si>
  <si>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</si>
  <si>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</si>
  <si>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</si>
  <si>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</si>
  <si>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</si>
  <si>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</si>
  <si>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</si>
  <si>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</si>
  <si>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</si>
  <si>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</si>
  <si>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</si>
  <si>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</si>
  <si>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</si>
  <si>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</si>
  <si>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</si>
  <si>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</si>
  <si>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</si>
  <si>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</si>
  <si>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</si>
  <si>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</si>
  <si>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</si>
  <si>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</si>
  <si>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</si>
  <si>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</si>
  <si>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</si>
  <si>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</si>
  <si>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</si>
  <si>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</si>
  <si>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</si>
  <si>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</si>
  <si>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</si>
  <si>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</si>
  <si>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</si>
  <si>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</si>
  <si>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</si>
  <si>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</si>
  <si>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</si>
  <si>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</si>
  <si>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</si>
  <si>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</si>
  <si>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</si>
  <si>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</si>
  <si>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</si>
  <si>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</si>
  <si>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</si>
  <si>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</si>
  <si>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</si>
  <si>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</si>
  <si>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</si>
  <si>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</si>
  <si>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</si>
  <si>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</si>
  <si>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</si>
  <si>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</si>
  <si>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</si>
  <si>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</si>
  <si>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</si>
  <si>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</si>
  <si>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</si>
  <si>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</si>
  <si>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</si>
  <si>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</si>
  <si>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</si>
  <si>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</si>
  <si>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</si>
  <si>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</si>
  <si>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</si>
  <si>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</si>
  <si>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</si>
  <si>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</si>
  <si>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</si>
  <si>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</si>
  <si>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</si>
  <si>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</si>
  <si>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</si>
  <si>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</si>
  <si>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</si>
  <si>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</si>
  <si>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</si>
  <si>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</si>
  <si>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</si>
  <si>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</si>
  <si>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</si>
  <si>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</si>
  <si>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</si>
  <si>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</si>
  <si>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</si>
  <si>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</si>
  <si>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</si>
  <si>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</si>
  <si>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</si>
  <si>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</si>
  <si>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</si>
  <si>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</si>
  <si>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</si>
  <si>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</si>
  <si>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</si>
  <si>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</si>
  <si>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</si>
  <si>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</si>
  <si>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</si>
  <si>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</si>
  <si>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</si>
  <si>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</si>
  <si>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</si>
  <si>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</si>
  <si>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</si>
  <si>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</si>
  <si>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</si>
  <si>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</si>
  <si>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</si>
  <si>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</si>
  <si>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</si>
  <si>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</si>
  <si>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</si>
  <si>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</si>
  <si>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</si>
  <si>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</si>
  <si>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</si>
  <si>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</si>
  <si>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</si>
  <si>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</si>
  <si>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</si>
  <si>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</si>
  <si>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</si>
  <si>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</si>
  <si>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</si>
  <si>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</si>
  <si>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</si>
  <si>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</si>
  <si>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</si>
  <si>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</si>
  <si>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</si>
  <si>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</si>
  <si>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</si>
  <si>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</si>
  <si>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</si>
  <si>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</si>
  <si>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</si>
  <si>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</si>
  <si>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</si>
  <si>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</si>
  <si>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</si>
  <si>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</si>
  <si>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</si>
  <si>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</si>
  <si>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</si>
  <si>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</si>
  <si>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</si>
  <si>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</si>
  <si>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</si>
  <si>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</si>
  <si>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</si>
  <si>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</si>
  <si>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</si>
  <si>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</si>
  <si>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</si>
  <si>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</si>
  <si>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</si>
  <si>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</si>
  <si>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</si>
  <si>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</si>
  <si>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</si>
  <si>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</si>
  <si>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</si>
  <si>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</si>
  <si>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</si>
  <si>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</si>
  <si>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</si>
  <si>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</si>
  <si>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</si>
  <si>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</si>
  <si>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</si>
  <si>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</si>
  <si>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</si>
  <si>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</si>
  <si>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</si>
  <si>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</si>
  <si>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</si>
  <si>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</si>
  <si>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</si>
  <si>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</si>
  <si>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</si>
  <si>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</si>
  <si>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</si>
  <si>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</si>
  <si>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</si>
  <si>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</si>
  <si>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</si>
  <si>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</si>
  <si>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</si>
  <si>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</si>
  <si>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</si>
  <si>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</si>
  <si>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</si>
  <si>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</si>
  <si>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</si>
  <si>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</si>
  <si>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</si>
  <si>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</si>
  <si>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</si>
  <si>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</si>
  <si>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</si>
  <si>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</si>
  <si>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</si>
  <si>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</si>
  <si>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</si>
  <si>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</si>
  <si>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</si>
  <si>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</si>
  <si>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</si>
  <si>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</si>
  <si>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</si>
  <si>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</si>
  <si>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</si>
  <si>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</si>
  <si>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</si>
  <si>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</si>
  <si>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</si>
  <si>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</si>
  <si>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</si>
  <si>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</si>
  <si>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</si>
  <si>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</si>
  <si>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</si>
  <si>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</si>
  <si>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</si>
  <si>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</si>
  <si>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</si>
  <si>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</si>
  <si>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</si>
  <si>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</si>
  <si>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</si>
  <si>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</si>
  <si>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</si>
  <si>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</si>
  <si>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</si>
  <si>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</si>
  <si>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</si>
  <si>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</si>
  <si>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</si>
  <si>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</si>
  <si>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</si>
  <si>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</si>
  <si>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</si>
  <si>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</si>
  <si>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</si>
  <si>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</si>
  <si>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</si>
  <si>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</si>
  <si>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</si>
  <si>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</si>
  <si>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</si>
  <si>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</si>
  <si>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</si>
  <si>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</si>
  <si>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</si>
  <si>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</si>
  <si>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</si>
  <si>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</si>
  <si>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</si>
  <si>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</si>
  <si>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</si>
  <si>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</si>
  <si>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</si>
  <si>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</si>
  <si>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</si>
  <si>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</si>
  <si>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</si>
  <si>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</si>
  <si>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</si>
  <si>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</si>
  <si>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</si>
  <si>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</si>
  <si>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</si>
  <si>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</si>
  <si>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</si>
  <si>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</si>
  <si>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</si>
  <si>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</si>
  <si>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</si>
  <si>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</si>
  <si>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</si>
  <si>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</si>
  <si>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</si>
  <si>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</si>
  <si>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</si>
  <si>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</si>
  <si>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</si>
  <si>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</si>
  <si>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</si>
  <si>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</si>
  <si>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</si>
  <si>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</si>
  <si>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</si>
  <si>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</si>
  <si>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</si>
  <si>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</si>
  <si>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</si>
  <si>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</si>
  <si>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</si>
  <si>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</si>
  <si>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</si>
  <si>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</si>
  <si>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</si>
  <si>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</si>
  <si>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</si>
  <si>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</si>
  <si>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</si>
  <si>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</si>
  <si>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</si>
  <si>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</si>
  <si>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</si>
  <si>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</si>
  <si>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</si>
  <si>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</si>
  <si>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</si>
  <si>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</si>
  <si>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</si>
  <si>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</si>
  <si>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</si>
  <si>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</si>
  <si>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</si>
  <si>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</si>
  <si>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</si>
  <si>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</si>
  <si>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</si>
  <si>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</si>
  <si>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</si>
  <si>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</si>
  <si>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</si>
  <si>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</si>
  <si>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</si>
  <si>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</si>
  <si>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</si>
  <si>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</si>
  <si>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</si>
  <si>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</si>
  <si>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</si>
  <si>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</si>
  <si>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</si>
  <si>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</si>
  <si>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</si>
  <si>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</si>
  <si>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</si>
  <si>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</si>
  <si>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</si>
  <si>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</si>
  <si>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</si>
  <si>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</si>
  <si>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</si>
  <si>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</si>
  <si>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</si>
  <si>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</si>
  <si>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</si>
  <si>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</si>
  <si>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</si>
  <si>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</si>
  <si>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</si>
  <si>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</si>
  <si>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</si>
  <si>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</si>
  <si>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</si>
  <si>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</si>
  <si>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</si>
  <si>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</si>
  <si>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</si>
  <si>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</si>
  <si>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</si>
  <si>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</si>
  <si>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</si>
  <si>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</si>
  <si>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</si>
  <si>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</si>
  <si>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</si>
  <si>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</si>
  <si>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</si>
  <si>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</si>
  <si>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</si>
  <si>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</si>
  <si>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</si>
  <si>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</si>
  <si>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</si>
  <si>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</si>
  <si>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</si>
  <si>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</si>
  <si>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</si>
  <si>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</si>
  <si>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</si>
  <si>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</si>
  <si>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</si>
  <si>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</si>
  <si>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</si>
  <si>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</si>
  <si>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</si>
  <si>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</si>
  <si>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</si>
  <si>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</si>
  <si>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</si>
  <si>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</si>
  <si>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</si>
  <si>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</si>
  <si>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</si>
  <si>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</si>
  <si>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</si>
  <si>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</si>
  <si>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</si>
  <si>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</si>
  <si>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</si>
  <si>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</si>
  <si>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</si>
  <si>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</si>
  <si>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</si>
  <si>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</si>
  <si>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</si>
  <si>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</si>
  <si>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</si>
  <si>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</si>
  <si>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</si>
  <si>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</si>
  <si>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</si>
  <si>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</si>
  <si>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</si>
  <si>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</si>
  <si>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</si>
  <si>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</si>
  <si>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</si>
  <si>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</si>
  <si>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</si>
  <si>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</si>
  <si>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</si>
  <si>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</si>
  <si>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</si>
  <si>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</si>
  <si>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</si>
  <si>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</si>
  <si>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</si>
  <si>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</si>
  <si>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</si>
  <si>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</si>
  <si>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</si>
  <si>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</si>
  <si>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</si>
  <si>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</si>
  <si>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</si>
  <si>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</si>
  <si>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</si>
  <si>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</si>
  <si>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</si>
  <si>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</si>
  <si>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</si>
  <si>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</si>
  <si>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</si>
  <si>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</si>
  <si>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</si>
  <si>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</si>
  <si>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</si>
  <si>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</si>
  <si>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</si>
  <si>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</si>
  <si>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</si>
  <si>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</si>
  <si>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</si>
  <si>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</si>
  <si>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</si>
  <si>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</si>
  <si>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</si>
  <si>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</si>
  <si>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</si>
  <si>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</si>
  <si>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</si>
  <si>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</si>
  <si>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</si>
  <si>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</si>
  <si>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</si>
  <si>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</si>
  <si>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</si>
  <si>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</si>
  <si>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</si>
  <si>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</si>
  <si>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</si>
  <si>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</si>
  <si>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</si>
  <si>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</si>
  <si>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</si>
  <si>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</si>
  <si>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</si>
  <si>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</si>
  <si>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</si>
  <si>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</si>
  <si>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</si>
  <si>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</si>
  <si>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</si>
  <si>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</si>
  <si>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</si>
  <si>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</si>
  <si>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</si>
  <si>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</si>
  <si>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</si>
  <si>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</si>
  <si>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</si>
  <si>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</si>
  <si>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</si>
  <si>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</si>
  <si>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</si>
  <si>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</si>
  <si>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</si>
  <si>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</si>
  <si>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</si>
  <si>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</si>
  <si>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</si>
  <si>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</si>
  <si>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</si>
  <si>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</si>
  <si>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</si>
  <si>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</si>
  <si>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</si>
  <si>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</si>
  <si>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</si>
  <si>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</si>
  <si>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</si>
  <si>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</si>
  <si>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</si>
  <si>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</si>
  <si>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</si>
  <si>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</si>
  <si>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</si>
  <si>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</si>
  <si>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</si>
  <si>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</si>
  <si>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</si>
  <si>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</si>
  <si>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</si>
  <si>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</si>
  <si>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</si>
  <si>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</si>
  <si>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</si>
  <si>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</si>
  <si>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</si>
  <si>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</si>
  <si>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</si>
  <si>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</si>
  <si>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</si>
  <si>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</si>
  <si>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</si>
  <si>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</si>
  <si>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</si>
  <si>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</si>
  <si>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</si>
  <si>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</si>
  <si>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</si>
  <si>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</si>
  <si>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</si>
  <si>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</si>
  <si>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</si>
  <si>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</si>
  <si>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</si>
  <si>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</si>
  <si>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</si>
  <si>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</si>
  <si>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</si>
  <si>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</si>
  <si>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</si>
  <si>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</si>
  <si>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</si>
  <si>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</si>
  <si>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</si>
  <si>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</si>
  <si>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</si>
  <si>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</si>
  <si>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</si>
  <si>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</si>
  <si>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</si>
  <si>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</si>
  <si>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</si>
  <si>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</si>
  <si>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</si>
  <si>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</si>
  <si>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</si>
  <si>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</si>
  <si>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</si>
  <si>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</si>
  <si>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</si>
  <si>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</si>
  <si>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</si>
  <si>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</si>
  <si>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</si>
  <si>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</si>
  <si>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</si>
  <si>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</si>
  <si>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</si>
  <si>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</si>
  <si>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</si>
  <si>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</si>
  <si>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</si>
  <si>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</si>
  <si>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</si>
  <si>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</si>
  <si>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</si>
  <si>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</si>
  <si>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</si>
  <si>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</si>
  <si>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</si>
  <si>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</si>
  <si>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</si>
  <si>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</si>
  <si>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</si>
  <si>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</si>
  <si>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</si>
  <si>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</si>
  <si>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</si>
  <si>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</si>
  <si>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</si>
  <si>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</si>
  <si>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</si>
  <si>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</si>
  <si>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</si>
  <si>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</si>
  <si>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</si>
  <si>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</si>
  <si>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</si>
  <si>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</si>
  <si>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</si>
  <si>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</si>
  <si>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</si>
  <si>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</si>
  <si>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</si>
  <si>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</si>
  <si>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</si>
  <si>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</si>
  <si>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</si>
  <si>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</si>
  <si>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</si>
  <si>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</si>
  <si>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</si>
  <si>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</si>
  <si>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</si>
  <si>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</si>
  <si>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</si>
  <si>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</si>
  <si>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</si>
  <si>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</si>
  <si>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</si>
  <si>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</si>
  <si>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</si>
  <si>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</si>
  <si>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</si>
  <si>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</si>
  <si>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</si>
  <si>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</si>
  <si>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</si>
  <si>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</si>
  <si>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</si>
  <si>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</si>
  <si>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</si>
  <si>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</si>
  <si>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</si>
  <si>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</si>
  <si>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</si>
  <si>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</si>
  <si>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</si>
  <si>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</si>
  <si>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</si>
  <si>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</si>
  <si>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</si>
  <si>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</si>
  <si>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</si>
  <si>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</si>
  <si>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</si>
  <si>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</si>
  <si>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</si>
  <si>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</si>
  <si>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</si>
  <si>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</si>
  <si>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</si>
  <si>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</si>
  <si>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</si>
  <si>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</si>
  <si>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</si>
  <si>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</si>
  <si>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</si>
  <si>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</si>
  <si>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</si>
  <si>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</si>
  <si>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</si>
  <si>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</si>
  <si>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</si>
  <si>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</si>
  <si>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</si>
  <si>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</si>
  <si>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</si>
  <si>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</si>
  <si>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</si>
  <si>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</si>
  <si>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</si>
  <si>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</si>
  <si>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</si>
  <si>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</si>
  <si>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</si>
  <si>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</si>
  <si>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</si>
  <si>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</si>
  <si>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</si>
  <si>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</si>
  <si>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</si>
  <si>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</si>
  <si>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</si>
  <si>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</si>
  <si>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</si>
  <si>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</si>
  <si>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</si>
  <si>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</si>
  <si>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</si>
  <si>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</si>
  <si>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</si>
  <si>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</si>
  <si>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</si>
  <si>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</si>
  <si>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</si>
  <si>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</si>
  <si>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</si>
  <si>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</si>
  <si>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</si>
  <si>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</si>
  <si>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</si>
  <si>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</si>
  <si>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</si>
  <si>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</si>
  <si>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</si>
  <si>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</si>
  <si>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</si>
  <si>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</si>
  <si>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</si>
  <si>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</si>
  <si>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</si>
  <si>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</si>
  <si>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</si>
  <si>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</si>
  <si>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</si>
  <si>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</si>
  <si>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</si>
  <si>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</si>
  <si>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</si>
  <si>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</si>
  <si>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</si>
  <si>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</si>
  <si>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</si>
  <si>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</si>
  <si>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</si>
  <si>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</si>
  <si>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</si>
  <si>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</si>
  <si>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</si>
  <si>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</si>
  <si>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</si>
  <si>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</si>
  <si>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</si>
  <si>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</si>
  <si>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</si>
  <si>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</si>
  <si>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</si>
  <si>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</si>
  <si>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</si>
  <si>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</si>
  <si>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</si>
  <si>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</si>
  <si>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</si>
  <si>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</si>
  <si>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</si>
  <si>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</si>
  <si>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</si>
  <si>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</si>
  <si>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</si>
  <si>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</si>
  <si>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</si>
  <si>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</si>
  <si>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</si>
  <si>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</si>
  <si>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</si>
  <si>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</si>
  <si>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</si>
  <si>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</si>
  <si>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</si>
  <si>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</si>
  <si>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</si>
  <si>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</si>
  <si>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</si>
  <si>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</si>
  <si>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</si>
  <si>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</si>
  <si>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</si>
  <si>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</si>
  <si>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</si>
  <si>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</si>
  <si>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</si>
  <si>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</si>
  <si>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</si>
  <si>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</si>
  <si>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</si>
  <si>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</si>
  <si>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</si>
  <si>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</si>
  <si>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</si>
  <si>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</si>
  <si>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</si>
  <si>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</si>
  <si>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</si>
  <si>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</si>
  <si>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</si>
  <si>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</si>
  <si>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</si>
  <si>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</si>
  <si>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</si>
  <si>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</si>
  <si>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</si>
  <si>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</si>
  <si>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</si>
  <si>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</si>
  <si>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</si>
  <si>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</si>
  <si>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</si>
  <si>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</si>
  <si>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</si>
  <si>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</si>
  <si>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</si>
  <si>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</si>
  <si>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</si>
  <si>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</si>
  <si>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</si>
  <si>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</si>
  <si>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</si>
  <si>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</si>
  <si>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</si>
  <si>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</si>
  <si>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</si>
  <si>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</si>
  <si>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</si>
  <si>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</si>
  <si>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</si>
  <si>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</si>
  <si>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</si>
  <si>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</si>
  <si>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</si>
  <si>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</si>
  <si>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</si>
  <si>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</si>
  <si>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</si>
  <si>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</si>
  <si>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</si>
  <si>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</si>
  <si>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</si>
  <si>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</si>
  <si>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</si>
  <si>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</si>
  <si>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</si>
  <si>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</si>
  <si>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</si>
  <si>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</si>
  <si>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</si>
  <si>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</si>
  <si>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</si>
  <si>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</si>
  <si>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</si>
  <si>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</si>
  <si>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</si>
  <si>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</si>
  <si>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</si>
  <si>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</si>
  <si>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</si>
  <si>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</si>
  <si>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</si>
  <si>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</si>
  <si>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</si>
  <si>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</si>
  <si>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</si>
  <si>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</si>
  <si>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</si>
  <si>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</si>
  <si>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</si>
  <si>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</si>
  <si>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</si>
  <si>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</si>
  <si>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</si>
  <si>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</si>
  <si>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</si>
  <si>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</si>
  <si>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</si>
  <si>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</si>
  <si>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</si>
  <si>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</si>
  <si>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</si>
  <si>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</si>
  <si>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</si>
  <si>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</si>
  <si>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</si>
  <si>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</si>
  <si>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</si>
  <si>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</si>
  <si>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</si>
  <si>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</si>
  <si>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</si>
  <si>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</si>
  <si>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</si>
  <si>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</si>
  <si>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</si>
  <si>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</si>
  <si>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</si>
  <si>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</si>
  <si>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</si>
  <si>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</si>
  <si>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</si>
  <si>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</si>
  <si>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</si>
  <si>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</si>
  <si>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</si>
  <si>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</si>
  <si>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</si>
  <si>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</si>
  <si>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</si>
  <si>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</si>
  <si>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</si>
  <si>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</si>
  <si>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</si>
  <si>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</si>
  <si>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</si>
  <si>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</si>
  <si>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</si>
  <si>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</si>
  <si>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</si>
  <si>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</si>
  <si>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</si>
  <si>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</si>
  <si>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</si>
  <si>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</si>
  <si>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</si>
  <si>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</si>
  <si>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</si>
  <si>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</si>
  <si>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</si>
  <si>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</si>
  <si>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</si>
  <si>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</si>
  <si>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</si>
  <si>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</si>
  <si>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</si>
  <si>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</si>
  <si>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</si>
  <si>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</si>
  <si>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</si>
  <si>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</si>
  <si>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</si>
  <si>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</si>
  <si>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</si>
  <si>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</si>
  <si>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</si>
  <si>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</si>
  <si>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</si>
  <si>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</si>
  <si>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</si>
  <si>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</si>
  <si>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</si>
  <si>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</si>
  <si>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</si>
  <si>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</si>
  <si>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</si>
  <si>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</si>
  <si>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</si>
  <si>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</si>
  <si>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</si>
  <si>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</si>
  <si>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</si>
  <si>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</si>
  <si>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</si>
  <si>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</si>
  <si>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</si>
  <si>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</si>
  <si>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</si>
  <si>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</si>
  <si>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</si>
  <si>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</si>
  <si>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</si>
  <si>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</si>
  <si>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</si>
  <si>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</si>
  <si>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</si>
  <si>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</si>
  <si>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</si>
  <si>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</si>
  <si>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</si>
  <si>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</si>
  <si>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</si>
  <si>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</si>
  <si>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</si>
  <si>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</si>
  <si>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</si>
  <si>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</si>
  <si>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</si>
  <si>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</si>
  <si>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</si>
  <si>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</si>
  <si>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</si>
  <si>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</si>
  <si>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</si>
  <si>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</si>
  <si>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</si>
  <si>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</si>
  <si>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</si>
  <si>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</si>
  <si>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</si>
  <si>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</si>
  <si>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</si>
  <si>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</si>
  <si>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</si>
  <si>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</si>
  <si>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</si>
  <si>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</si>
  <si>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</si>
  <si>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</si>
  <si>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</si>
  <si>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</si>
  <si>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</si>
  <si>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</si>
  <si>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</si>
  <si>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</si>
  <si>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</si>
  <si>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</si>
  <si>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</si>
  <si>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</si>
  <si>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</si>
  <si>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</si>
  <si>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</si>
  <si>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</si>
  <si>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</si>
  <si>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</si>
  <si>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</si>
  <si>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</si>
  <si>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</si>
  <si>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</si>
  <si>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</si>
  <si>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</si>
  <si>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</si>
  <si>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</si>
  <si>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</si>
  <si>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</si>
  <si>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</si>
  <si>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</si>
  <si>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</si>
  <si>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</si>
  <si>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</si>
  <si>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</si>
  <si>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</si>
  <si>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</si>
  <si>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</si>
  <si>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</si>
  <si>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</si>
  <si>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</si>
  <si>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</si>
  <si>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</si>
  <si>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</si>
  <si>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</si>
  <si>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</si>
  <si>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</si>
  <si>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</si>
  <si>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</si>
  <si>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</si>
  <si>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</si>
  <si>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</si>
  <si>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</si>
  <si>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</si>
  <si>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</si>
  <si>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</si>
  <si>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</si>
  <si>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</si>
  <si>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</si>
  <si>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</si>
  <si>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</si>
  <si>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</si>
  <si>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</si>
  <si>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</si>
  <si>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</si>
  <si>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</si>
  <si>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</si>
  <si>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</si>
  <si>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</si>
  <si>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</si>
  <si>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</si>
  <si>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</si>
  <si>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</si>
  <si>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</si>
  <si>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</si>
  <si>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</si>
  <si>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</si>
  <si>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</si>
  <si>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</si>
  <si>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</si>
  <si>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</si>
  <si>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</si>
  <si>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</si>
  <si>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</si>
  <si>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</si>
  <si>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</si>
  <si>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</si>
  <si>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</si>
  <si>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</si>
  <si>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</si>
  <si>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</si>
  <si>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</si>
  <si>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</si>
  <si>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</si>
  <si>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</si>
  <si>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</si>
  <si>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</si>
  <si>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</si>
  <si>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</si>
  <si>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</si>
  <si>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</si>
  <si>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</si>
  <si>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</si>
  <si>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</si>
  <si>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</si>
  <si>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</si>
  <si>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</si>
  <si>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</si>
  <si>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</si>
  <si>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</si>
  <si>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</si>
  <si>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</si>
  <si>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</si>
  <si>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</si>
  <si>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</si>
  <si>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</si>
  <si>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</si>
  <si>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</si>
  <si>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</si>
  <si>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</si>
  <si>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</si>
  <si>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</si>
  <si>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</si>
  <si>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</si>
  <si>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</si>
  <si>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</si>
  <si>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</si>
  <si>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</si>
  <si>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</si>
  <si>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</si>
  <si>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</si>
  <si>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</si>
  <si>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</si>
  <si>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</si>
  <si>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</si>
  <si>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</si>
  <si>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</si>
  <si>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</si>
  <si>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</si>
  <si>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</si>
  <si>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</si>
  <si>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</si>
  <si>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</si>
  <si>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</si>
  <si>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</si>
  <si>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</si>
  <si>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</si>
  <si>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</si>
  <si>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</si>
  <si>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</si>
  <si>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</si>
  <si>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</si>
  <si>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</si>
  <si>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</si>
  <si>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</si>
  <si>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</si>
  <si>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</si>
  <si>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</si>
  <si>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</si>
  <si>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</si>
  <si>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</si>
  <si>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</si>
  <si>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</si>
  <si>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</si>
  <si>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</si>
  <si>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</si>
  <si>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</si>
  <si>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</si>
  <si>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</si>
  <si>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</si>
  <si>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</si>
  <si>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</si>
  <si>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</si>
  <si>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</si>
  <si>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</si>
  <si>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</si>
  <si>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</si>
  <si>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</si>
  <si>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</si>
  <si>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</si>
  <si>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</si>
  <si>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</si>
  <si>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</si>
  <si>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</si>
  <si>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</si>
  <si>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</si>
  <si>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</si>
  <si>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</si>
  <si>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</si>
  <si>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</si>
  <si>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</si>
  <si>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</si>
  <si>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</si>
  <si>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</si>
  <si>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</si>
  <si>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</si>
  <si>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</si>
  <si>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</si>
  <si>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</si>
  <si>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</si>
  <si>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</si>
  <si>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</si>
  <si>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</si>
  <si>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</si>
  <si>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</si>
  <si>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</si>
  <si>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</si>
  <si>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</si>
  <si>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</si>
  <si>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</si>
  <si>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</si>
  <si>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</si>
  <si>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</si>
  <si>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</si>
  <si>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</si>
  <si>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</si>
  <si>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</si>
  <si>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</si>
  <si>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</si>
  <si>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</si>
  <si>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</si>
  <si>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</si>
  <si>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</si>
  <si>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</si>
  <si>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</si>
  <si>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</si>
  <si>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</si>
  <si>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</si>
  <si>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</si>
  <si>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</si>
  <si>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</si>
  <si>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</si>
  <si>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</si>
  <si>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</si>
  <si>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</si>
  <si>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</si>
  <si>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</si>
  <si>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</si>
  <si>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</si>
  <si>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</si>
  <si>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</si>
  <si>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</si>
  <si>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</si>
  <si>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</si>
  <si>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</si>
  <si>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</si>
  <si>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</si>
  <si>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</si>
  <si>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</si>
  <si>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</si>
  <si>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</si>
  <si>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</si>
  <si>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</si>
  <si>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</si>
  <si>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</si>
  <si>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</si>
  <si>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</si>
  <si>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</si>
  <si>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</si>
  <si>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</si>
  <si>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</si>
  <si>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</si>
  <si>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</si>
  <si>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</si>
  <si>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</si>
  <si>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</si>
  <si>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</si>
  <si>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</si>
  <si>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</si>
  <si>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</si>
  <si>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</si>
  <si>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</si>
  <si>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</si>
  <si>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</si>
  <si>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</si>
  <si>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</si>
  <si>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</si>
  <si>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</si>
  <si>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</si>
  <si>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</si>
  <si>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</si>
  <si>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</si>
  <si>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</si>
  <si>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</si>
  <si>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</si>
  <si>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</si>
  <si>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</si>
  <si>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</si>
  <si>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</si>
  <si>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</si>
  <si>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</si>
  <si>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</si>
  <si>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</si>
  <si>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</si>
  <si>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</si>
  <si>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</si>
  <si>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</si>
  <si>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</si>
  <si>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</si>
  <si>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</si>
  <si>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</si>
  <si>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</si>
  <si>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</si>
  <si>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</si>
  <si>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</si>
  <si>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</si>
  <si>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</si>
  <si>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</si>
  <si>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</si>
  <si>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</si>
  <si>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</si>
  <si>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</si>
  <si>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</si>
  <si>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</si>
  <si>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</si>
  <si>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</si>
  <si>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</si>
  <si>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</si>
  <si>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</si>
  <si>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</si>
  <si>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</si>
  <si>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</si>
  <si>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</si>
  <si>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</si>
  <si>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</si>
  <si>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</si>
  <si>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</si>
  <si>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</si>
  <si>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</si>
  <si>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</si>
  <si>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</si>
  <si>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</si>
  <si>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</si>
  <si>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</si>
  <si>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</si>
  <si>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</si>
  <si>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</si>
  <si>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</si>
  <si>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</si>
  <si>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</si>
  <si>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</si>
  <si>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</si>
  <si>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</si>
  <si>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</si>
  <si>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</si>
  <si>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</si>
  <si>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</si>
  <si>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</si>
  <si>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</si>
  <si>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</si>
  <si>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</si>
  <si>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</si>
  <si>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</si>
  <si>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</si>
  <si>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</si>
  <si>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</si>
  <si>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</si>
  <si>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</si>
  <si>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</si>
  <si>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</si>
  <si>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</si>
  <si>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</si>
  <si>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</si>
  <si>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</si>
  <si>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</si>
  <si>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</si>
  <si>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</si>
  <si>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</si>
  <si>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</si>
  <si>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</si>
  <si>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</si>
  <si>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</si>
  <si>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</si>
  <si>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</si>
  <si>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</si>
  <si>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</si>
  <si>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</si>
  <si>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</si>
  <si>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</si>
  <si>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</si>
  <si>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</si>
  <si>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</si>
  <si>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</si>
  <si>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</si>
  <si>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</si>
  <si>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</si>
  <si>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</si>
  <si>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</si>
  <si>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</si>
  <si>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</si>
  <si>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</si>
  <si>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</si>
  <si>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</si>
  <si>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</si>
  <si>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</si>
  <si>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</si>
  <si>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</si>
  <si>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</si>
  <si>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</si>
  <si>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</si>
  <si>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</si>
  <si>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</si>
  <si>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</si>
  <si>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</si>
  <si>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</si>
  <si>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</si>
  <si>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</si>
  <si>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</si>
  <si>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</si>
  <si>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</si>
  <si>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</si>
  <si>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</si>
  <si>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</si>
  <si>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</si>
  <si>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</si>
  <si>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</si>
  <si>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</si>
  <si>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</si>
  <si>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</si>
  <si>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</si>
  <si>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</si>
  <si>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</si>
  <si>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</si>
  <si>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</si>
  <si>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</si>
  <si>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</si>
  <si>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</si>
  <si>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</si>
  <si>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</si>
  <si>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</si>
  <si>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</si>
  <si>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</si>
  <si>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</si>
  <si>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</si>
  <si>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</si>
  <si>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</si>
  <si>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</si>
  <si>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</si>
  <si>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</si>
  <si>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</si>
  <si>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</si>
  <si>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</si>
  <si>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</si>
  <si>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</si>
  <si>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</si>
  <si>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</si>
  <si>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</si>
  <si>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</si>
  <si>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</si>
  <si>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</si>
  <si>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</si>
  <si>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</si>
  <si>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</si>
  <si>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</si>
  <si>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</si>
  <si>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</si>
  <si>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</si>
  <si>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</si>
  <si>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</si>
  <si>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</si>
  <si>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</si>
  <si>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</si>
  <si>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</si>
  <si>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</si>
  <si>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</si>
  <si>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</si>
  <si>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</si>
  <si>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</si>
  <si>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</si>
  <si>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</si>
  <si>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</si>
  <si>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</si>
  <si>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</si>
  <si>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</si>
  <si>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</si>
  <si>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</si>
  <si>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</si>
  <si>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</si>
  <si>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</si>
  <si>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</si>
  <si>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</si>
  <si>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</si>
  <si>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</si>
  <si>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</si>
  <si>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</si>
  <si>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</si>
  <si>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</si>
  <si>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</si>
  <si>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</si>
  <si>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</si>
  <si>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</si>
  <si>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</si>
  <si>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</si>
  <si>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</si>
  <si>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</si>
  <si>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</si>
  <si>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</si>
  <si>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</si>
  <si>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</si>
  <si>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</si>
  <si>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</si>
  <si>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</si>
  <si>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</si>
  <si>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</si>
  <si>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</si>
  <si>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</si>
  <si>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</si>
  <si>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</si>
  <si>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</si>
  <si>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</si>
  <si>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</si>
  <si>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</si>
  <si>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</si>
  <si>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</si>
  <si>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</si>
  <si>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</si>
  <si>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</si>
  <si>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</si>
  <si>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</si>
  <si>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</si>
  <si>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</si>
  <si>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</si>
  <si>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</si>
  <si>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</si>
  <si>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</si>
  <si>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</si>
  <si>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</si>
  <si>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</si>
  <si>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</si>
  <si>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</si>
  <si>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</si>
  <si>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</si>
  <si>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</si>
  <si>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</si>
  <si>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</si>
  <si>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</si>
  <si>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</si>
  <si>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</si>
  <si>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</si>
  <si>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</si>
  <si>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</si>
  <si>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</si>
  <si>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</si>
  <si>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</si>
  <si>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</si>
  <si>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</si>
  <si>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</si>
  <si>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</si>
  <si>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</si>
  <si>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</si>
  <si>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</si>
  <si>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</si>
  <si>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</si>
  <si>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</si>
  <si>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</si>
  <si>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</si>
  <si>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</si>
  <si>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</si>
  <si>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</si>
  <si>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</si>
  <si>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</si>
  <si>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</si>
  <si>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</si>
  <si>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</si>
  <si>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</si>
  <si>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</si>
  <si>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</si>
  <si>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</si>
  <si>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</si>
  <si>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</si>
  <si>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</si>
  <si>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</si>
  <si>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</si>
  <si>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</si>
  <si>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</si>
  <si>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</si>
  <si>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</si>
  <si>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</si>
  <si>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</si>
  <si>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</si>
  <si>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</si>
  <si>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</si>
  <si>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</si>
  <si>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</si>
  <si>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</si>
  <si>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</si>
  <si>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</si>
  <si>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</si>
  <si>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</si>
  <si>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</si>
  <si>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</si>
  <si>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</si>
  <si>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</si>
  <si>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</si>
  <si>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</si>
  <si>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</si>
  <si>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</si>
  <si>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</si>
  <si>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</si>
  <si>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</si>
  <si>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</si>
  <si>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</si>
  <si>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</si>
  <si>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</si>
  <si>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</si>
  <si>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</si>
  <si>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</si>
  <si>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</si>
  <si>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</si>
  <si>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</si>
  <si>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</si>
  <si>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</si>
  <si>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</si>
  <si>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</si>
  <si>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</si>
  <si>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</si>
  <si>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</si>
  <si>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</si>
  <si>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</si>
  <si>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</si>
  <si>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</si>
  <si>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</si>
  <si>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</si>
  <si>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</si>
  <si>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</si>
  <si>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</si>
  <si>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</si>
  <si>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</si>
  <si>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</si>
  <si>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</si>
  <si>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</si>
  <si>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</si>
  <si>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</si>
  <si>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</si>
  <si>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</si>
  <si>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</si>
  <si>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</si>
  <si>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</si>
  <si>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</si>
  <si>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</si>
  <si>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</si>
  <si>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</si>
  <si>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</si>
  <si>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</si>
  <si>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</si>
  <si>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</si>
  <si>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</si>
  <si>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</si>
  <si>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</si>
  <si>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</si>
  <si>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</si>
  <si>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</si>
  <si>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</si>
  <si>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</si>
  <si>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</si>
  <si>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</si>
  <si>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</si>
  <si>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</si>
  <si>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</si>
  <si>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</si>
  <si>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</si>
  <si>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</si>
  <si>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</si>
  <si>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</si>
  <si>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</si>
  <si>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</si>
  <si>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</si>
  <si>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</si>
  <si>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</si>
  <si>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</si>
  <si>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</si>
  <si>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</si>
  <si>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</si>
  <si>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</si>
  <si>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</si>
  <si>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</si>
  <si>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</si>
  <si>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</si>
  <si>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</si>
  <si>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</si>
  <si>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</si>
  <si>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</si>
  <si>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</si>
  <si>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</si>
  <si>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</si>
  <si>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</si>
  <si>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</si>
  <si>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</si>
  <si>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</si>
  <si>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</si>
  <si>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</si>
  <si>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</si>
  <si>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</si>
  <si>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</si>
  <si>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</si>
  <si>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</si>
  <si>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</si>
  <si>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</si>
  <si>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</si>
  <si>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</si>
  <si>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</si>
  <si>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</si>
  <si>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</si>
  <si>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</si>
  <si>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</si>
  <si>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</si>
  <si>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</si>
  <si>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</si>
  <si>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</si>
  <si>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</si>
  <si>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</si>
  <si>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</si>
  <si>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</si>
  <si>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</si>
  <si>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</si>
  <si>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</si>
  <si>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</si>
  <si>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</si>
  <si>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</si>
  <si>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</si>
  <si>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</si>
  <si>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</si>
  <si>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</si>
  <si>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</si>
  <si>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</si>
  <si>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</si>
  <si>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</si>
  <si>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</si>
  <si>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</si>
  <si>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</si>
  <si>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</si>
  <si>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</si>
  <si>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</si>
  <si>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</si>
  <si>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</si>
  <si>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</si>
  <si>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</si>
  <si>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</si>
  <si>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</si>
  <si>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</si>
  <si>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</si>
  <si>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</si>
  <si>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</si>
  <si>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</si>
  <si>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</si>
  <si>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</si>
  <si>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</si>
  <si>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</si>
  <si>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</si>
  <si>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</si>
  <si>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</si>
  <si>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</si>
  <si>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</si>
  <si>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</si>
  <si>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</si>
  <si>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</si>
  <si>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</si>
  <si>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</si>
  <si>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</si>
  <si>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</si>
  <si>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</si>
  <si>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</si>
  <si>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</si>
  <si>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</si>
  <si>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</si>
  <si>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</si>
  <si>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</si>
  <si>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</si>
  <si>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</si>
  <si>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</si>
  <si>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</si>
  <si>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</si>
  <si>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</si>
  <si>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</si>
  <si>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</si>
  <si>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</si>
  <si>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</si>
  <si>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</si>
  <si>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</si>
  <si>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</si>
  <si>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</si>
  <si>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</si>
  <si>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</si>
  <si>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</si>
  <si>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</si>
  <si>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</si>
  <si>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</si>
  <si>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</si>
  <si>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</si>
  <si>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</si>
  <si>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</si>
  <si>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</si>
  <si>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</si>
  <si>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</si>
  <si>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</si>
  <si>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</si>
  <si>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</si>
  <si>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</si>
  <si>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</si>
  <si>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</si>
  <si>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</si>
  <si>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</si>
  <si>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</si>
  <si>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</si>
  <si>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</si>
  <si>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</si>
  <si>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</si>
  <si>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</si>
  <si>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</si>
  <si>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</si>
  <si>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</si>
  <si>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</si>
  <si>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</si>
  <si>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</si>
  <si>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</si>
  <si>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</si>
  <si>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</si>
  <si>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</si>
  <si>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</si>
  <si>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</si>
  <si>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</si>
  <si>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</si>
  <si>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</si>
  <si>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</si>
  <si>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</si>
  <si>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</si>
  <si>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</si>
  <si>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</si>
  <si>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</si>
  <si>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</si>
  <si>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</si>
  <si>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</si>
  <si>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</si>
  <si>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</si>
  <si>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</si>
  <si>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</si>
  <si>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</si>
  <si>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</si>
  <si>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</si>
  <si>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</si>
  <si>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</si>
  <si>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</si>
  <si>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</si>
  <si>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</si>
  <si>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</si>
  <si>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</si>
  <si>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</si>
  <si>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</si>
  <si>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</si>
  <si>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</si>
  <si>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</si>
  <si>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</si>
  <si>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</si>
  <si>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</si>
  <si>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</si>
  <si>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</si>
  <si>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</si>
  <si>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</si>
  <si>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</si>
  <si>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</si>
  <si>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</si>
  <si>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</si>
  <si>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</si>
  <si>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</si>
  <si>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</si>
  <si>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</si>
  <si>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</si>
  <si>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</si>
  <si>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</si>
  <si>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</si>
  <si>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</si>
  <si>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</si>
  <si>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</si>
  <si>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</si>
  <si>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</si>
  <si>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</si>
  <si>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</si>
  <si>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</si>
  <si>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</si>
  <si>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</si>
  <si>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</si>
  <si>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</si>
  <si>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</si>
  <si>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</si>
  <si>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</si>
  <si>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</si>
  <si>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</si>
  <si>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</si>
  <si>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</si>
  <si>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</si>
  <si>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</si>
  <si>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</si>
  <si>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</si>
  <si>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</si>
  <si>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</si>
  <si>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</si>
  <si>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</si>
  <si>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</si>
  <si>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</si>
  <si>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</si>
  <si>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</si>
  <si>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</si>
  <si>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</si>
  <si>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</si>
  <si>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</si>
  <si>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</si>
  <si>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</si>
  <si>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</si>
  <si>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</si>
  <si>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</si>
  <si>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</si>
  <si>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</si>
  <si>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</si>
  <si>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</si>
  <si>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</si>
  <si>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</si>
  <si>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</si>
  <si>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</si>
  <si>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</si>
  <si>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</si>
  <si>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</si>
  <si>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</si>
  <si>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</si>
  <si>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</si>
  <si>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</si>
  <si>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</si>
  <si>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</si>
  <si>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</si>
  <si>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</si>
  <si>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</si>
  <si>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</si>
  <si>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</si>
  <si>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</si>
  <si>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</si>
  <si>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</si>
  <si>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</si>
  <si>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</si>
  <si>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</si>
  <si>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</si>
  <si>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</si>
  <si>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</si>
  <si>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</si>
  <si>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</si>
  <si>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</si>
  <si>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</si>
  <si>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</si>
  <si>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</si>
  <si>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</si>
  <si>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</si>
  <si>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</si>
  <si>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</si>
  <si>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</si>
  <si>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</si>
  <si>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</si>
  <si>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</si>
  <si>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</si>
  <si>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</si>
  <si>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</si>
  <si>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</si>
  <si>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</si>
  <si>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</si>
  <si>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</si>
  <si>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</si>
  <si>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</si>
  <si>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</si>
  <si>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</si>
  <si>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</si>
  <si>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</si>
  <si>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</si>
  <si>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</si>
  <si>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</si>
  <si>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</si>
  <si>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</si>
  <si>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</si>
  <si>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</si>
  <si>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</si>
  <si>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</si>
  <si>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</si>
  <si>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</si>
  <si>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</si>
  <si>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</si>
  <si>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</si>
  <si>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</si>
  <si>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</si>
  <si>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</si>
  <si>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</si>
  <si>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</si>
  <si>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</si>
  <si>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</si>
  <si>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</si>
  <si>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</si>
  <si>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</si>
  <si>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</si>
  <si>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</si>
  <si>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</si>
  <si>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</si>
  <si>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</si>
  <si>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</si>
  <si>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</si>
  <si>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</si>
  <si>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</si>
  <si>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</si>
  <si>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</si>
  <si>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</si>
  <si>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</si>
  <si>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</si>
  <si>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</si>
  <si>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</si>
  <si>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</si>
  <si>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</si>
  <si>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</si>
  <si>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</si>
  <si>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</si>
  <si>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</si>
  <si>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</si>
  <si>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</si>
  <si>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</si>
  <si>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</si>
  <si>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</si>
  <si>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</si>
  <si>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</si>
  <si>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</si>
  <si>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</si>
  <si>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</si>
  <si>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</si>
  <si>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</si>
  <si>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</si>
  <si>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</si>
  <si>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</si>
  <si>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</si>
  <si>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</si>
  <si>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</si>
  <si>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</si>
  <si>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</si>
  <si>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</si>
  <si>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</si>
  <si>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</si>
  <si>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</si>
  <si>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</si>
  <si>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</si>
  <si>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</si>
  <si>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</si>
  <si>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</si>
  <si>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</si>
  <si>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</si>
  <si>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</si>
  <si>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</si>
  <si>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</si>
  <si>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</si>
  <si>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</si>
  <si>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</si>
  <si>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</si>
  <si>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</si>
  <si>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</si>
  <si>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</si>
  <si>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</si>
  <si>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</si>
  <si>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</si>
  <si>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</si>
  <si>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</si>
  <si>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</si>
  <si>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</si>
  <si>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</si>
  <si>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</si>
  <si>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</si>
  <si>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</si>
  <si>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</si>
  <si>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</si>
  <si>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</si>
  <si>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</si>
  <si>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</si>
  <si>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</si>
  <si>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</si>
  <si>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</si>
  <si>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</si>
  <si>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</si>
  <si>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</si>
  <si>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</si>
  <si>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</si>
  <si>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</si>
  <si>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</si>
  <si>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</si>
  <si>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</si>
  <si>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</si>
  <si>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</si>
  <si>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</si>
  <si>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</si>
  <si>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</si>
  <si>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</si>
  <si>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</si>
  <si>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</si>
  <si>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</si>
  <si>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</si>
  <si>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</si>
  <si>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</si>
  <si>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</si>
  <si>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</si>
  <si>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</si>
  <si>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</si>
  <si>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</si>
  <si>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</si>
  <si>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</si>
  <si>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</si>
  <si>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</si>
  <si>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</si>
  <si>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</si>
  <si>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</si>
  <si>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</si>
  <si>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</si>
  <si>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</si>
  <si>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</si>
  <si>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</si>
  <si>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</si>
  <si>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</si>
  <si>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</si>
  <si>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</si>
  <si>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</si>
  <si>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</si>
  <si>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</si>
  <si>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</si>
  <si>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</si>
  <si>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</si>
  <si>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</si>
  <si>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</si>
  <si>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</si>
  <si>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</si>
  <si>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</si>
  <si>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</si>
  <si>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</si>
  <si>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</si>
  <si>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</si>
  <si>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</si>
  <si>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</si>
  <si>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</si>
  <si>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</si>
  <si>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</si>
  <si>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</si>
  <si>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</si>
  <si>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</si>
  <si>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</si>
  <si>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</si>
  <si>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</si>
  <si>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</si>
  <si>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</si>
  <si>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</si>
  <si>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</si>
  <si>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</si>
  <si>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</si>
  <si>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</si>
  <si>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</si>
  <si>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</si>
  <si>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</si>
  <si>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</si>
  <si>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</si>
  <si>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</si>
  <si>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</si>
  <si>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</si>
  <si>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</si>
  <si>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</si>
  <si>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</si>
  <si>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</si>
  <si>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</si>
  <si>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</si>
  <si>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</si>
  <si>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</si>
  <si>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</si>
  <si>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</si>
  <si>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</si>
  <si>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</si>
  <si>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</si>
  <si>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</si>
  <si>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</si>
  <si>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</si>
  <si>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</si>
  <si>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</si>
  <si>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</si>
  <si>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</si>
  <si>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</si>
  <si>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</si>
  <si>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</si>
  <si>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</si>
  <si>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</si>
  <si>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</si>
  <si>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</si>
  <si>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</si>
  <si>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</si>
  <si>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</si>
  <si>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</si>
  <si>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</si>
  <si>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</si>
  <si>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</si>
  <si>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</si>
  <si>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</si>
  <si>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</si>
  <si>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</si>
  <si>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</si>
  <si>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</si>
  <si>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</si>
  <si>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</si>
  <si>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</si>
  <si>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</si>
  <si>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</si>
  <si>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</si>
  <si>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</si>
  <si>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</si>
  <si>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</si>
  <si>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</si>
  <si>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</si>
  <si>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</si>
  <si>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</si>
  <si>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</si>
  <si>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</si>
  <si>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</si>
  <si>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</si>
  <si>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</si>
  <si>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</si>
  <si>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</si>
  <si>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</si>
  <si>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</si>
  <si>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</si>
  <si>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</si>
  <si>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</si>
  <si>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</si>
  <si>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</si>
  <si>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</si>
  <si>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</si>
  <si>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</si>
  <si>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</si>
  <si>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</si>
  <si>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</si>
  <si>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</si>
  <si>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</si>
  <si>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</si>
  <si>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</si>
  <si>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</si>
  <si>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</si>
  <si>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</si>
  <si>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</si>
  <si>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</si>
  <si>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</si>
  <si>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</si>
  <si>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</si>
  <si>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</si>
  <si>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</si>
  <si>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</si>
  <si>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</si>
  <si>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</si>
  <si>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</si>
  <si>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</si>
  <si>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</si>
  <si>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</si>
  <si>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</si>
  <si>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</si>
  <si>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</si>
  <si>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</si>
  <si>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</si>
  <si>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</si>
  <si>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</si>
  <si>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</si>
  <si>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</si>
  <si>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</si>
  <si>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</si>
  <si>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</si>
  <si>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</si>
  <si>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</si>
  <si>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</si>
  <si>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</si>
  <si>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</si>
  <si>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</si>
  <si>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</si>
  <si>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</si>
  <si>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</si>
  <si>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</si>
  <si>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</si>
  <si>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</si>
  <si>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</si>
  <si>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</si>
  <si>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</si>
  <si>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</si>
  <si>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</si>
  <si>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</si>
  <si>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</si>
  <si>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</si>
  <si>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</si>
  <si>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</si>
  <si>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</si>
  <si>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</si>
  <si>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</si>
  <si>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</si>
  <si>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</si>
  <si>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</si>
  <si>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</si>
  <si>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</si>
  <si>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</si>
  <si>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</si>
  <si>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</si>
  <si>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</si>
  <si>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</si>
  <si>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</si>
  <si>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</si>
  <si>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</si>
  <si>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</si>
  <si>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</si>
  <si>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</si>
  <si>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</si>
  <si>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</si>
  <si>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</si>
  <si>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</si>
  <si>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</si>
  <si>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</si>
  <si>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</si>
  <si>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</si>
  <si>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</si>
  <si>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</si>
  <si>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</si>
  <si>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</si>
  <si>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</si>
  <si>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</si>
  <si>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</si>
  <si>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</si>
  <si>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</si>
  <si>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</si>
  <si>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</si>
  <si>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</si>
  <si>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</si>
  <si>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</si>
  <si>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</si>
  <si>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</si>
  <si>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</si>
  <si>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</si>
  <si>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</si>
  <si>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</si>
  <si>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</si>
  <si>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</si>
  <si>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</si>
  <si>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</si>
  <si>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</si>
  <si>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</si>
  <si>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</si>
  <si>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</si>
  <si>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</si>
  <si>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</si>
  <si>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</si>
  <si>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</si>
  <si>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</si>
  <si>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</si>
  <si>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</si>
  <si>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</si>
  <si>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</si>
  <si>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</si>
  <si>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</si>
  <si>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</si>
  <si>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</si>
  <si>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</si>
  <si>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</si>
  <si>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</si>
  <si>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</si>
  <si>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</si>
  <si>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</si>
  <si>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</si>
  <si>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</si>
  <si>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</si>
  <si>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</si>
  <si>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</si>
  <si>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</si>
  <si>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</si>
  <si>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</si>
  <si>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</si>
  <si>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</si>
  <si>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</si>
  <si>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</si>
  <si>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</si>
  <si>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</si>
  <si>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</si>
  <si>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</si>
  <si>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</si>
  <si>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</si>
  <si>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</si>
  <si>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</si>
  <si>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</si>
  <si>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</si>
  <si>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</si>
  <si>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</si>
  <si>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</si>
  <si>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</si>
  <si>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</si>
  <si>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</si>
  <si>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</si>
  <si>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</si>
  <si>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</si>
  <si>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</si>
  <si>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</si>
  <si>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</si>
  <si>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</si>
  <si>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</si>
  <si>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</si>
  <si>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</si>
  <si>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</si>
  <si>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</si>
  <si>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</si>
  <si>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</si>
  <si>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</si>
  <si>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</si>
  <si>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</si>
  <si>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</si>
  <si>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</si>
  <si>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</si>
  <si>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</si>
  <si>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</si>
  <si>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</si>
  <si>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</si>
  <si>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</si>
  <si>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</si>
  <si>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</si>
  <si>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</si>
  <si>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</si>
  <si>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</si>
  <si>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</si>
  <si>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</si>
  <si>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</si>
  <si>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</si>
  <si>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</si>
  <si>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</si>
  <si>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</si>
  <si>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</si>
  <si>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</si>
  <si>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</si>
  <si>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</si>
  <si>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</si>
  <si>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</si>
  <si>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</si>
  <si>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</si>
  <si>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</si>
  <si>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</si>
  <si>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</si>
  <si>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</si>
  <si>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</si>
  <si>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</si>
  <si>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</si>
  <si>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</si>
  <si>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</si>
  <si>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</si>
  <si>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</si>
  <si>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</si>
  <si>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</si>
  <si>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</si>
  <si>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</si>
  <si>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</si>
  <si>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</si>
  <si>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</si>
  <si>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</si>
  <si>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</si>
  <si>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</si>
  <si>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</si>
  <si>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</si>
  <si>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</si>
  <si>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</si>
  <si>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</si>
  <si>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</si>
  <si>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</si>
  <si>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</si>
  <si>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</si>
  <si>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</si>
  <si>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</si>
  <si>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</si>
  <si>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</si>
  <si>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</si>
  <si>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</si>
  <si>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</si>
  <si>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</si>
  <si>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</si>
  <si>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</si>
  <si>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</si>
  <si>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</si>
  <si>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</si>
  <si>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</si>
  <si>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</si>
  <si>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</si>
  <si>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</si>
  <si>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</si>
  <si>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</si>
  <si>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</si>
  <si>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</si>
  <si>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</si>
  <si>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</si>
  <si>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</si>
  <si>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</si>
  <si>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</si>
  <si>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</si>
  <si>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</si>
  <si>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</si>
  <si>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</si>
  <si>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</si>
  <si>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</si>
  <si>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</si>
  <si>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</si>
  <si>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</si>
  <si>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</si>
  <si>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</si>
  <si>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</si>
  <si>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</si>
  <si>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</si>
  <si>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</si>
  <si>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</si>
  <si>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</si>
  <si>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</si>
  <si>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</si>
  <si>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</si>
  <si>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</si>
  <si>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</si>
  <si>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</si>
  <si>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</si>
  <si>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</si>
  <si>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</si>
  <si>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</si>
  <si>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</si>
  <si>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</si>
  <si>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</si>
  <si>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</si>
  <si>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</si>
  <si>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</si>
  <si>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</si>
  <si>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</si>
  <si>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</si>
  <si>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</si>
  <si>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</si>
  <si>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</si>
  <si>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</si>
  <si>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</si>
  <si>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</si>
  <si>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</si>
  <si>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</si>
  <si>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</si>
  <si>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</si>
  <si>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</si>
  <si>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</si>
  <si>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</si>
  <si>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</si>
  <si>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</si>
  <si>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</si>
  <si>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</si>
  <si>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</si>
  <si>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</si>
  <si>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</si>
  <si>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</si>
  <si>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</si>
  <si>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</si>
  <si>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</si>
  <si>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</si>
  <si>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</si>
  <si>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</si>
  <si>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</si>
  <si>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</si>
  <si>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</si>
  <si>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</si>
  <si>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</si>
  <si>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</si>
  <si>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</si>
  <si>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</si>
  <si>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</si>
  <si>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</si>
  <si>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</si>
  <si>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</si>
  <si>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</si>
  <si>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</si>
  <si>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</si>
  <si>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</si>
  <si>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</si>
  <si>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</si>
  <si>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</si>
  <si>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</si>
  <si>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</si>
  <si>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</si>
  <si>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</si>
  <si>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</si>
  <si>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</si>
  <si>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</si>
  <si>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</si>
  <si>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</si>
  <si>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</si>
  <si>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</si>
  <si>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</si>
  <si>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</si>
  <si>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</si>
  <si>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</si>
  <si>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</si>
  <si>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</si>
  <si>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</si>
  <si>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</si>
  <si>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</si>
  <si>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</si>
  <si>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</si>
  <si>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</si>
  <si>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</si>
  <si>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</si>
  <si>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</si>
  <si>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</si>
  <si>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</si>
  <si>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</si>
  <si>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</si>
  <si>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</si>
  <si>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</si>
  <si>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</si>
  <si>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</si>
  <si>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</si>
  <si>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</si>
  <si>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</si>
  <si>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</si>
  <si>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</si>
  <si>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</si>
  <si>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</si>
  <si>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</si>
  <si>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</si>
  <si>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</si>
  <si>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</si>
  <si>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</si>
  <si>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</si>
  <si>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</si>
  <si>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</si>
  <si>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</si>
  <si>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</si>
  <si>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</si>
  <si>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</si>
  <si>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</si>
  <si>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</si>
  <si>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</si>
  <si>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</si>
  <si>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</si>
  <si>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</si>
  <si>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</si>
  <si>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</si>
  <si>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</si>
  <si>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</si>
  <si>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</si>
  <si>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</si>
  <si>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</si>
  <si>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</si>
  <si>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</si>
  <si>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</si>
  <si>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</si>
  <si>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</si>
  <si>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</si>
  <si>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</si>
  <si>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</si>
  <si>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</si>
  <si>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</si>
  <si>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</si>
  <si>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</si>
  <si>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</si>
  <si>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</si>
  <si>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</si>
  <si>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</si>
  <si>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</si>
  <si>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</si>
  <si>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</si>
  <si>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</si>
  <si>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</si>
  <si>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</si>
  <si>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</si>
  <si>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</si>
  <si>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</si>
  <si>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</si>
  <si>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</si>
  <si>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</si>
  <si>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</si>
  <si>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</si>
  <si>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</si>
  <si>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</si>
  <si>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</si>
  <si>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</si>
  <si>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</si>
  <si>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</si>
  <si>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</si>
  <si>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</si>
  <si>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</si>
  <si>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</si>
  <si>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</si>
  <si>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</si>
  <si>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</si>
  <si>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</si>
  <si>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</si>
  <si>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</si>
  <si>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</si>
  <si>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</si>
  <si>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</si>
  <si>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</si>
  <si>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</si>
  <si>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</si>
  <si>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</si>
  <si>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</si>
  <si>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</si>
  <si>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</si>
  <si>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</si>
  <si>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</si>
  <si>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</si>
  <si>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</si>
  <si>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</si>
  <si>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</si>
  <si>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</si>
  <si>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</si>
  <si>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</si>
  <si>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</si>
  <si>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</si>
  <si>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</si>
  <si>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</si>
  <si>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</si>
  <si>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</si>
  <si>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</si>
  <si>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</si>
  <si>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</si>
  <si>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</si>
  <si>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</si>
  <si>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</si>
  <si>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</si>
  <si>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</si>
  <si>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</si>
  <si>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</si>
  <si>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</si>
  <si>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</si>
  <si>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</si>
  <si>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</si>
  <si>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</si>
  <si>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</si>
  <si>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</si>
  <si>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</si>
  <si>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</si>
  <si>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</si>
  <si>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</si>
  <si>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</si>
  <si>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</si>
  <si>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</si>
  <si>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</si>
  <si>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</si>
  <si>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</si>
  <si>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</si>
  <si>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</si>
  <si>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</si>
  <si>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</si>
  <si>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</si>
  <si>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</si>
  <si>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</si>
  <si>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</si>
  <si>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</si>
  <si>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</si>
  <si>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</si>
  <si>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</si>
  <si>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</si>
  <si>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</si>
  <si>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</si>
  <si>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</si>
  <si>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</si>
  <si>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</si>
  <si>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</si>
  <si>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</si>
  <si>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</si>
  <si>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</si>
  <si>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</si>
  <si>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</si>
  <si>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</si>
  <si>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</si>
  <si>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</si>
  <si>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</si>
  <si>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</si>
  <si>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</si>
  <si>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</si>
  <si>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</si>
  <si>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</si>
  <si>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</si>
  <si>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</si>
  <si>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</si>
  <si>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</si>
  <si>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</si>
  <si>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</si>
  <si>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</si>
  <si>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</si>
  <si>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</si>
  <si>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</si>
  <si>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</si>
  <si>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</si>
  <si>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</si>
  <si>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</si>
  <si>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</si>
  <si>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</si>
  <si>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</si>
  <si>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</si>
  <si>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</si>
  <si>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</si>
  <si>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</si>
  <si>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</si>
  <si>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</si>
  <si>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</si>
  <si>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</si>
  <si>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</si>
  <si>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</si>
  <si>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</si>
  <si>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</si>
  <si>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</si>
  <si>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</si>
  <si>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</si>
  <si>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</si>
  <si>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</si>
  <si>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</si>
  <si>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</si>
  <si>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</si>
  <si>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</si>
  <si>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</si>
  <si>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</si>
  <si>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</si>
  <si>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</si>
  <si>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</si>
  <si>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</si>
  <si>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</si>
  <si>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</si>
  <si>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</si>
  <si>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</si>
  <si>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</si>
  <si>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</si>
  <si>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</si>
  <si>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</si>
  <si>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</si>
  <si>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</si>
  <si>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</si>
  <si>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</si>
  <si>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</si>
  <si>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</si>
  <si>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</si>
  <si>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</si>
  <si>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</si>
  <si>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</si>
  <si>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</si>
  <si>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</si>
  <si>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</si>
  <si>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</si>
  <si>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</si>
  <si>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</si>
  <si>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</si>
  <si>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</si>
  <si>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</si>
  <si>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</si>
  <si>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</si>
  <si>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</si>
  <si>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</si>
  <si>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</si>
  <si>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</si>
  <si>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</si>
  <si>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</si>
  <si>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</si>
  <si>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</si>
  <si>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</si>
  <si>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</si>
  <si>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</si>
  <si>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</si>
  <si>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</si>
  <si>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</si>
  <si>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</si>
  <si>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</si>
  <si>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</si>
  <si>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</si>
  <si>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</si>
  <si>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</si>
  <si>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</si>
  <si>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</si>
  <si>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</si>
  <si>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</si>
  <si>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</si>
  <si>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</si>
  <si>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</si>
  <si>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</si>
  <si>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</si>
  <si>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</si>
  <si>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</si>
  <si>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</si>
  <si>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</si>
  <si>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</si>
  <si>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</si>
  <si>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</si>
  <si>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</si>
  <si>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</si>
  <si>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</si>
  <si>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</si>
  <si>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</si>
  <si>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</si>
  <si>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</si>
  <si>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</si>
  <si>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</si>
  <si>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</si>
  <si>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</si>
  <si>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</si>
  <si>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</si>
  <si>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</si>
  <si>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</si>
  <si>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</si>
  <si>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</si>
  <si>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</si>
  <si>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</si>
  <si>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</si>
  <si>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</si>
  <si>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</si>
  <si>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</si>
  <si>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</si>
  <si>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</si>
  <si>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</si>
  <si>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</si>
  <si>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</si>
  <si>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</si>
  <si>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</si>
  <si>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</si>
  <si>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</si>
  <si>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</si>
  <si>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</si>
  <si>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</si>
  <si>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</si>
  <si>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</si>
  <si>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</si>
  <si>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</si>
  <si>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</si>
  <si>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</si>
  <si>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</si>
  <si>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</si>
  <si>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</si>
  <si>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</si>
  <si>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</si>
  <si>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</si>
  <si>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</si>
  <si>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</si>
  <si>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</si>
  <si>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</si>
  <si>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</si>
  <si>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</si>
  <si>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</si>
  <si>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</si>
  <si>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</si>
  <si>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</si>
  <si>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</si>
  <si>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</si>
  <si>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</si>
  <si>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</si>
  <si>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</si>
  <si>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</si>
  <si>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</si>
  <si>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</si>
  <si>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</si>
  <si>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</si>
  <si>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</si>
  <si>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</si>
  <si>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</si>
  <si>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</si>
  <si>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</si>
  <si>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</si>
  <si>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</si>
  <si>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</si>
  <si>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</si>
  <si>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</si>
  <si>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</si>
  <si>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</si>
  <si>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</si>
  <si>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</si>
  <si>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</si>
  <si>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</si>
  <si>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</si>
  <si>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</si>
  <si>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</si>
  <si>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</si>
  <si>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</si>
  <si>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</si>
  <si>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</si>
  <si>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</si>
  <si>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</si>
  <si>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</si>
  <si>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</si>
  <si>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</si>
  <si>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</si>
  <si>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</si>
  <si>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</si>
  <si>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</si>
  <si>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</si>
  <si>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</si>
  <si>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</si>
  <si>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</si>
  <si>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</si>
  <si>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</si>
  <si>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</si>
  <si>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</si>
  <si>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</si>
  <si>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</si>
  <si>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</si>
  <si>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</si>
  <si>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</si>
  <si>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</si>
  <si>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</si>
  <si>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</si>
  <si>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</si>
  <si>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</si>
  <si>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</si>
  <si>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</si>
  <si>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</si>
  <si>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</si>
  <si>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</si>
  <si>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</si>
  <si>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</si>
  <si>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</si>
  <si>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</si>
  <si>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</si>
  <si>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</si>
  <si>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</si>
  <si>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</si>
  <si>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</si>
  <si>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</si>
  <si>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</si>
  <si>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</si>
  <si>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</si>
  <si>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</si>
  <si>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</si>
  <si>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</si>
  <si>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</si>
  <si>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</si>
  <si>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</si>
  <si>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</si>
  <si>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</si>
  <si>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</si>
  <si>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</si>
  <si>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</si>
  <si>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</si>
  <si>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</si>
  <si>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</si>
  <si>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</si>
  <si>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</si>
  <si>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</si>
  <si>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</si>
  <si>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</si>
  <si>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</si>
  <si>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</si>
  <si>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</si>
  <si>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</si>
  <si>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</si>
  <si>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</si>
  <si>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</si>
  <si>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</si>
  <si>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</si>
  <si>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</si>
  <si>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</si>
  <si>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</si>
  <si>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</si>
  <si>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</si>
  <si>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</si>
  <si>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</si>
  <si>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</si>
  <si>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</si>
  <si>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</si>
  <si>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</si>
  <si>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</si>
  <si>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</si>
  <si>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</si>
  <si>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</si>
  <si>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</si>
  <si>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</si>
  <si>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</si>
  <si>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</si>
  <si>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</si>
  <si>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</si>
  <si>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</si>
  <si>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</si>
  <si>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</si>
  <si>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</si>
  <si>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</si>
  <si>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</si>
  <si>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</si>
  <si>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</si>
  <si>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</si>
  <si>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</si>
  <si>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</si>
  <si>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</si>
  <si>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</si>
  <si>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</si>
  <si>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</si>
  <si>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</si>
  <si>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</si>
  <si>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</si>
  <si>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</si>
  <si>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</si>
  <si>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</si>
  <si>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</si>
  <si>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</si>
  <si>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</si>
  <si>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</si>
  <si>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</si>
  <si>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</si>
  <si>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</si>
  <si>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</si>
  <si>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</si>
  <si>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</si>
  <si>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</si>
  <si>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</si>
  <si>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</si>
  <si>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</si>
  <si>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</si>
  <si>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</si>
  <si>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</si>
  <si>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</si>
  <si>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</si>
  <si>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</si>
  <si>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</si>
  <si>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</si>
  <si>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</si>
  <si>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</si>
  <si>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</si>
  <si>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</si>
  <si>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</si>
  <si>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</si>
  <si>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</si>
  <si>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</si>
  <si>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</si>
  <si>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</si>
  <si>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</si>
  <si>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</si>
  <si>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</si>
  <si>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</si>
  <si>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</si>
  <si>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</si>
  <si>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</si>
  <si>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</si>
  <si>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</si>
  <si>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</si>
  <si>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</si>
  <si>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</si>
  <si>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</si>
  <si>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</si>
  <si>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</si>
  <si>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</si>
  <si>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</si>
  <si>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</si>
  <si>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</si>
  <si>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</si>
  <si>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</si>
  <si>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</si>
  <si>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</si>
  <si>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</si>
  <si>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</si>
  <si>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</si>
  <si>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</si>
  <si>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</si>
  <si>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</si>
  <si>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</si>
  <si>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</si>
  <si>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</si>
  <si>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</si>
  <si>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</si>
  <si>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</si>
  <si>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</si>
  <si>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</si>
  <si>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</si>
  <si>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</si>
  <si>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</si>
  <si>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</si>
  <si>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</si>
  <si>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</si>
  <si>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</si>
  <si>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</si>
  <si>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</si>
  <si>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</si>
  <si>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</si>
  <si>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</si>
  <si>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</si>
  <si>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</si>
  <si>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</si>
  <si>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</si>
  <si>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</si>
  <si>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</si>
  <si>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</si>
  <si>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</si>
  <si>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</si>
  <si>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</si>
  <si>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</si>
  <si>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</si>
  <si>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</si>
  <si>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</si>
  <si>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</si>
  <si>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</si>
  <si>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</si>
  <si>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</si>
  <si>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</si>
  <si>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</si>
  <si>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</si>
  <si>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</si>
  <si>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</si>
  <si>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</si>
  <si>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</si>
  <si>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</si>
  <si>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</si>
  <si>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</si>
  <si>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</si>
  <si>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</si>
  <si>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</si>
  <si>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</si>
  <si>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</si>
  <si>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</si>
  <si>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</si>
  <si>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</si>
  <si>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</si>
  <si>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</si>
  <si>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</si>
  <si>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</si>
  <si>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</si>
  <si>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</si>
  <si>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</si>
  <si>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</si>
  <si>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</si>
  <si>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</si>
  <si>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</si>
  <si>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</si>
  <si>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</si>
  <si>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</si>
  <si>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</si>
  <si>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</si>
  <si>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</si>
  <si>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</si>
  <si>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</si>
  <si>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</si>
  <si>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</si>
  <si>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</si>
  <si>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</si>
  <si>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</si>
  <si>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</si>
  <si>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</si>
  <si>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</si>
  <si>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</si>
  <si>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</si>
  <si>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</si>
  <si>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</si>
  <si>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</si>
  <si>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</si>
  <si>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</si>
  <si>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</si>
  <si>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</si>
  <si>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</si>
  <si>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</si>
  <si>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</si>
  <si>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</si>
  <si>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</si>
  <si>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</si>
  <si>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</si>
  <si>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</si>
  <si>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</si>
  <si>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</si>
  <si>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</si>
  <si>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</si>
  <si>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</si>
  <si>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</si>
  <si>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</si>
  <si>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</si>
  <si>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</si>
  <si>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</si>
  <si>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</si>
  <si>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</si>
  <si>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</si>
  <si>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</si>
  <si>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</si>
  <si>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</si>
  <si>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</si>
  <si>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</si>
  <si>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</si>
  <si>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</si>
  <si>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</si>
  <si>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</si>
  <si>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</si>
  <si>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</si>
  <si>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</si>
  <si>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</si>
  <si>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</si>
  <si>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</si>
  <si>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</si>
  <si>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</si>
  <si>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</si>
  <si>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</si>
  <si>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</si>
  <si>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</si>
  <si>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</si>
  <si>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</si>
  <si>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</si>
  <si>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</si>
  <si>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</si>
  <si>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</si>
  <si>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</si>
  <si>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</si>
  <si>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</si>
  <si>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</si>
  <si>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</si>
  <si>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</si>
  <si>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</si>
  <si>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</si>
  <si>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</si>
  <si>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</si>
  <si>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</si>
  <si>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</si>
  <si>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</si>
  <si>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</si>
  <si>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</si>
  <si>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</si>
  <si>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</si>
  <si>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</si>
  <si>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</si>
  <si>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</si>
  <si>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</si>
  <si>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</si>
  <si>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</si>
  <si>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</si>
  <si>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</si>
  <si>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</si>
  <si>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</si>
  <si>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</si>
  <si>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</si>
  <si>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</si>
  <si>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</si>
  <si>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</si>
  <si>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</si>
  <si>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</si>
  <si>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</si>
  <si>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</si>
  <si>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</si>
  <si>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</si>
  <si>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</si>
  <si>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</si>
  <si>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</si>
  <si>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</si>
  <si>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</si>
  <si>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</si>
  <si>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</si>
  <si>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</si>
  <si>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</si>
  <si>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</si>
  <si>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</si>
  <si>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</si>
  <si>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</si>
  <si>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</si>
  <si>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</si>
  <si>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</si>
  <si>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</si>
  <si>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</si>
  <si>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</si>
  <si>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</si>
  <si>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</si>
  <si>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</si>
  <si>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</si>
  <si>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</si>
  <si>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</si>
  <si>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</si>
  <si>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</si>
  <si>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</si>
  <si>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</si>
  <si>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</si>
  <si>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</si>
  <si>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</si>
  <si>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</si>
  <si>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</si>
  <si>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</si>
  <si>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</si>
  <si>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</si>
  <si>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</si>
  <si>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</si>
  <si>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</si>
  <si>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</si>
  <si>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</si>
  <si>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</si>
  <si>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</si>
  <si>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</si>
  <si>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</si>
  <si>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</si>
  <si>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</si>
  <si>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</si>
  <si>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</si>
  <si>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</si>
  <si>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</si>
  <si>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</si>
  <si>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</si>
  <si>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</si>
  <si>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</si>
  <si>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</si>
  <si>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</si>
  <si>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</si>
  <si>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</si>
  <si>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</si>
  <si>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</si>
  <si>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</si>
  <si>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</si>
  <si>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</si>
  <si>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</si>
  <si>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</si>
  <si>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</si>
  <si>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</si>
  <si>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</si>
  <si>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</si>
  <si>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</si>
  <si>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</si>
  <si>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</si>
  <si>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</si>
  <si>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</si>
  <si>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</si>
  <si>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</si>
  <si>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</si>
  <si>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</si>
  <si>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</si>
  <si>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</si>
  <si>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</si>
  <si>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</si>
  <si>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</si>
  <si>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</si>
  <si>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</si>
  <si>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</si>
  <si>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</si>
  <si>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</si>
  <si>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</si>
  <si>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</si>
  <si>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</si>
  <si>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</si>
  <si>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</si>
  <si>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</si>
  <si>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</si>
  <si>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</si>
  <si>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</si>
  <si>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</si>
  <si>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</si>
  <si>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</si>
  <si>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</si>
  <si>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</si>
  <si>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</si>
  <si>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</si>
  <si>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</si>
  <si>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</si>
  <si>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</si>
  <si>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</si>
  <si>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</si>
  <si>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</si>
  <si>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</si>
  <si>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</si>
  <si>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</si>
  <si>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</si>
  <si>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</si>
  <si>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</si>
  <si>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</si>
  <si>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</si>
  <si>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</si>
  <si>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</si>
  <si>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</si>
  <si>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</si>
  <si>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</si>
  <si>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</si>
  <si>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</si>
  <si>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</si>
  <si>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</si>
  <si>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</si>
  <si>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</si>
  <si>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</si>
  <si>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</si>
  <si>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</si>
  <si>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</si>
  <si>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</si>
  <si>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</si>
  <si>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</si>
  <si>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</si>
  <si>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</si>
  <si>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</si>
  <si>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</si>
  <si>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</si>
  <si>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</si>
  <si>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</si>
  <si>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</si>
  <si>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</si>
  <si>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</si>
  <si>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</si>
  <si>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</si>
  <si>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</si>
  <si>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</si>
  <si>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</si>
  <si>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</si>
  <si>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</si>
  <si>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</si>
  <si>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</si>
  <si>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</si>
  <si>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</si>
  <si>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</si>
  <si>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</si>
  <si>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</si>
  <si>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</si>
  <si>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</si>
  <si>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</si>
  <si>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</si>
  <si>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</si>
  <si>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</si>
  <si>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</si>
  <si>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</si>
  <si>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</si>
  <si>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</si>
  <si>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</si>
  <si>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</si>
  <si>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</si>
  <si>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</si>
  <si>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</si>
  <si>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</si>
  <si>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</si>
  <si>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</si>
  <si>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</si>
  <si>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</si>
  <si>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</si>
  <si>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</si>
  <si>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</si>
  <si>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</si>
  <si>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</si>
  <si>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</si>
  <si>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</si>
  <si>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</si>
  <si>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</si>
  <si>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</si>
  <si>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</si>
  <si>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</si>
  <si>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</si>
  <si>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</si>
  <si>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</si>
  <si>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</si>
  <si>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</si>
  <si>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</si>
  <si>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</si>
  <si>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</si>
  <si>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</si>
  <si>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</si>
  <si>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</si>
  <si>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</si>
  <si>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</si>
  <si>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</si>
  <si>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</si>
  <si>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</si>
  <si>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</si>
  <si>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</si>
  <si>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</si>
  <si>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</si>
  <si>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</si>
  <si>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</si>
  <si>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</si>
  <si>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</si>
  <si>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</si>
  <si>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</si>
  <si>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</si>
  <si>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</si>
  <si>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</si>
  <si>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</si>
  <si>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</si>
  <si>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</si>
  <si>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</si>
  <si>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</si>
  <si>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</si>
  <si>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</si>
  <si>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</si>
  <si>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</si>
  <si>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</si>
  <si>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</si>
  <si>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</si>
  <si>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</si>
  <si>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</si>
  <si>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</si>
  <si>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</si>
  <si>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</si>
  <si>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</si>
  <si>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</si>
  <si>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</si>
  <si>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</si>
  <si>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</si>
  <si>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</si>
  <si>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</si>
  <si>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</si>
  <si>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</si>
  <si>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</si>
  <si>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</si>
  <si>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</si>
  <si>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</si>
  <si>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</si>
  <si>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</si>
  <si>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</si>
  <si>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</si>
  <si>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</si>
  <si>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</si>
  <si>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</si>
  <si>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</si>
  <si>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</si>
  <si>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</si>
  <si>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</si>
  <si>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</si>
  <si>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</si>
  <si>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</si>
  <si>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</si>
  <si>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</si>
  <si>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</si>
  <si>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</si>
  <si>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</si>
  <si>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</si>
  <si>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</si>
  <si>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</si>
  <si>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</si>
  <si>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</si>
  <si>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</si>
  <si>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</si>
  <si>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</si>
  <si>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</si>
  <si>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</si>
  <si>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</si>
  <si>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</si>
  <si>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</si>
  <si>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</si>
  <si>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</si>
  <si>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</si>
  <si>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</si>
  <si>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</si>
  <si>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</si>
  <si>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</si>
  <si>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</si>
  <si>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</si>
  <si>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</si>
  <si>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</si>
  <si>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</si>
  <si>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</si>
  <si>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</si>
  <si>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</si>
  <si>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</si>
  <si>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</si>
  <si>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</si>
  <si>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</si>
  <si>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</si>
  <si>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</si>
  <si>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</si>
  <si>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</si>
  <si>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</si>
  <si>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</si>
  <si>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</si>
  <si>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</si>
  <si>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</si>
  <si>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</si>
  <si>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</si>
  <si>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</si>
  <si>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</si>
  <si>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</si>
  <si>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</si>
  <si>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</si>
  <si>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</si>
  <si>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</si>
  <si>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</si>
  <si>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</si>
  <si>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</si>
  <si>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</si>
  <si>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</si>
  <si>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</si>
  <si>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</si>
  <si>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</si>
  <si>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</si>
  <si>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</si>
  <si>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</si>
  <si>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</si>
  <si>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</si>
  <si>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</si>
  <si>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</si>
  <si>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</si>
  <si>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</si>
  <si>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</si>
  <si>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</si>
  <si>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</si>
  <si>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</si>
  <si>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</si>
  <si>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</si>
  <si>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</si>
  <si>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</si>
  <si>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</si>
  <si>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</si>
  <si>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</si>
  <si>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</si>
  <si>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</si>
  <si>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</si>
  <si>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</si>
  <si>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</si>
  <si>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</si>
  <si>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</si>
  <si>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</si>
  <si>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</si>
  <si>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</si>
  <si>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</si>
  <si>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</si>
  <si>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</si>
  <si>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</si>
  <si>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</si>
  <si>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</si>
  <si>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</si>
  <si>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</si>
  <si>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</si>
  <si>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</si>
  <si>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</si>
  <si>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</si>
  <si>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</si>
  <si>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</si>
  <si>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</si>
  <si>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</si>
  <si>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</si>
  <si>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</si>
  <si>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</si>
  <si>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</si>
  <si>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</si>
  <si>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</si>
  <si>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</si>
  <si>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</si>
  <si>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</si>
  <si>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</si>
  <si>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</si>
  <si>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</si>
  <si>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</si>
  <si>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</si>
  <si>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</si>
  <si>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</si>
  <si>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</si>
  <si>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</si>
  <si>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</si>
  <si>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</si>
  <si>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</si>
  <si>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</si>
  <si>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</si>
  <si>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</si>
  <si>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</si>
  <si>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</si>
  <si>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</si>
  <si>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</si>
  <si>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</si>
  <si>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</si>
  <si>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</si>
  <si>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</si>
  <si>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</si>
  <si>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</si>
  <si>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</si>
  <si>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</si>
  <si>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</si>
  <si>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</si>
  <si>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</si>
  <si>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</si>
  <si>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</si>
  <si>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</si>
  <si>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</si>
  <si>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</si>
  <si>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</si>
  <si>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</si>
  <si>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</si>
  <si>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</si>
  <si>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</si>
  <si>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</si>
  <si>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</si>
  <si>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</si>
  <si>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</si>
  <si>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</si>
  <si>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</si>
  <si>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</si>
  <si>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</si>
  <si>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</si>
  <si>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</si>
  <si>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</si>
  <si>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</si>
  <si>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</si>
  <si>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</si>
  <si>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</si>
  <si>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</si>
  <si>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</si>
  <si>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</si>
  <si>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</si>
  <si>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</si>
  <si>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</si>
  <si>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</si>
  <si>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</si>
  <si>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</si>
  <si>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</si>
  <si>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</si>
  <si>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</si>
  <si>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</si>
  <si>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</si>
  <si>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</si>
  <si>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</si>
  <si>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</si>
  <si>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</si>
  <si>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</si>
  <si>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</si>
  <si>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</si>
  <si>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</si>
  <si>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</si>
  <si>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</si>
  <si>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</si>
  <si>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</si>
  <si>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</si>
  <si>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</si>
  <si>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</si>
  <si>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</si>
  <si>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</si>
  <si>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</si>
  <si>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</si>
  <si>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</si>
  <si>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</si>
  <si>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</si>
  <si>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</si>
  <si>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</si>
  <si>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</si>
  <si>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</si>
  <si>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</si>
  <si>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</si>
  <si>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</si>
  <si>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</si>
  <si>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</si>
  <si>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</si>
  <si>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</si>
  <si>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</si>
  <si>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</si>
  <si>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</si>
  <si>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</si>
  <si>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</si>
  <si>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</si>
  <si>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</si>
  <si>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</si>
  <si>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</si>
  <si>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</si>
  <si>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</si>
  <si>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</si>
  <si>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</si>
  <si>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</si>
  <si>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</si>
  <si>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</si>
  <si>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</si>
  <si>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</si>
  <si>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</si>
  <si>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</si>
  <si>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</si>
  <si>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</si>
  <si>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</si>
  <si>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</si>
  <si>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</si>
  <si>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</si>
  <si>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</si>
  <si>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</si>
  <si>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</si>
  <si>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</si>
  <si>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</si>
  <si>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</si>
  <si>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</si>
  <si>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</si>
  <si>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</si>
  <si>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</si>
  <si>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</si>
  <si>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</si>
  <si>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</si>
  <si>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</si>
  <si>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</si>
  <si>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</si>
  <si>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</si>
  <si>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</si>
  <si>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</si>
  <si>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</si>
  <si>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</si>
  <si>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</si>
  <si>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</si>
  <si>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</si>
  <si>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</si>
  <si>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</si>
  <si>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</si>
  <si>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</si>
  <si>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</si>
  <si>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</si>
  <si>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</si>
  <si>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</si>
  <si>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</si>
  <si>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</si>
  <si>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</si>
  <si>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</si>
  <si>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</si>
  <si>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</si>
  <si>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</si>
  <si>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</si>
  <si>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</si>
  <si>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</si>
  <si>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</si>
  <si>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</si>
  <si>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</si>
  <si>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</si>
  <si>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</si>
  <si>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</si>
  <si>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</si>
  <si>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</si>
  <si>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</si>
  <si>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</si>
  <si>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</si>
  <si>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</si>
  <si>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</si>
  <si>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</si>
  <si>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</si>
  <si>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</si>
  <si>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</si>
  <si>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</si>
  <si>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</si>
  <si>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</si>
  <si>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</si>
  <si>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</si>
  <si>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</si>
  <si>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</si>
  <si>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</si>
  <si>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</si>
  <si>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</si>
  <si>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</si>
  <si>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</si>
  <si>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</si>
  <si>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</si>
  <si>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</si>
  <si>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</si>
  <si>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</si>
  <si>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</si>
  <si>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</si>
  <si>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</si>
  <si>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</si>
  <si>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</si>
  <si>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</si>
  <si>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</si>
  <si>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</si>
  <si>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</si>
  <si>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</si>
  <si>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</si>
  <si>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</si>
  <si>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</si>
  <si>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</si>
  <si>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</si>
  <si>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</si>
  <si>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</si>
  <si>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</si>
  <si>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</si>
  <si>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</si>
  <si>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</si>
  <si>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</si>
  <si>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</si>
  <si>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</si>
  <si>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</si>
  <si>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</si>
  <si>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</si>
  <si>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</si>
  <si>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</si>
  <si>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</si>
  <si>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</si>
  <si>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</si>
  <si>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</si>
  <si>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</si>
  <si>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</si>
  <si>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</si>
  <si>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</si>
  <si>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</si>
  <si>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</si>
  <si>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</si>
  <si>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</si>
  <si>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</si>
  <si>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</si>
  <si>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</si>
  <si>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</si>
  <si>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</si>
  <si>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</si>
  <si>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</si>
  <si>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</si>
  <si>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</si>
  <si>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</si>
  <si>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</si>
  <si>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</si>
  <si>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</si>
  <si>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</si>
  <si>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</si>
  <si>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</si>
  <si>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</si>
  <si>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</si>
  <si>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</si>
  <si>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</si>
  <si>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</si>
  <si>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</si>
  <si>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</si>
  <si>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</si>
  <si>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</si>
  <si>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</si>
  <si>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</si>
  <si>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</si>
  <si>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</si>
  <si>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</si>
  <si>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</si>
  <si>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</si>
  <si>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</si>
  <si>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</si>
  <si>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</si>
  <si>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</si>
  <si>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</si>
  <si>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</si>
  <si>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</si>
  <si>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</si>
  <si>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</si>
  <si>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</si>
  <si>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</si>
  <si>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</si>
  <si>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</si>
  <si>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</si>
  <si>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</si>
  <si>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</si>
  <si>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</si>
  <si>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</si>
  <si>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</si>
  <si>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</si>
  <si>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</si>
  <si>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</si>
  <si>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</si>
  <si>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</si>
  <si>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</si>
  <si>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</si>
  <si>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</si>
  <si>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</si>
  <si>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</si>
  <si>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</si>
  <si>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</si>
  <si>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</si>
  <si>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</si>
  <si>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</si>
  <si>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</si>
  <si>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</si>
  <si>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</si>
  <si>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</si>
  <si>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</si>
  <si>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</si>
  <si>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</si>
  <si>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</si>
  <si>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</si>
  <si>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</si>
  <si>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</si>
  <si>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</si>
  <si>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</si>
  <si>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</si>
  <si>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</si>
  <si>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</si>
  <si>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</si>
  <si>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</si>
  <si>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</si>
  <si>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</si>
  <si>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</si>
  <si>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</si>
  <si>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</si>
  <si>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</si>
  <si>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</si>
  <si>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</si>
  <si>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</si>
  <si>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</si>
  <si>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</si>
  <si>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</si>
  <si>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</si>
  <si>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</si>
  <si>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</si>
  <si>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</si>
  <si>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</si>
  <si>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</si>
  <si>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</si>
  <si>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</si>
  <si>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</si>
  <si>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</si>
  <si>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</si>
  <si>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</si>
  <si>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</si>
  <si>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</si>
  <si>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</si>
  <si>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</si>
  <si>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</si>
  <si>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</si>
  <si>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</si>
  <si>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</si>
  <si>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</si>
  <si>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</si>
  <si>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</si>
  <si>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</si>
  <si>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</si>
  <si>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</si>
  <si>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</si>
  <si>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</si>
  <si>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</si>
  <si>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</si>
  <si>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</si>
  <si>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</si>
  <si>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</si>
  <si>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</si>
  <si>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</si>
  <si>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</si>
  <si>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</si>
  <si>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</si>
  <si>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</si>
  <si>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</si>
  <si>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</si>
  <si>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</si>
  <si>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</si>
  <si>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</si>
  <si>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</si>
  <si>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</si>
  <si>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</si>
  <si>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</si>
  <si>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</si>
  <si>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</si>
  <si>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</si>
  <si>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</si>
  <si>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</si>
  <si>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</si>
  <si>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</si>
  <si>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</si>
  <si>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</si>
  <si>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</si>
  <si>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</si>
  <si>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</si>
  <si>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</si>
  <si>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</si>
  <si>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</si>
  <si>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</si>
  <si>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</si>
  <si>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</si>
  <si>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</si>
  <si>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</si>
  <si>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</si>
  <si>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</si>
  <si>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</si>
  <si>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</si>
  <si>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</si>
  <si>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</si>
  <si>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</si>
  <si>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</si>
  <si>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</si>
  <si>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</si>
  <si>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</si>
  <si>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</si>
  <si>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</si>
  <si>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</si>
  <si>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</si>
  <si>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</si>
  <si>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</si>
  <si>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</si>
  <si>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</si>
  <si>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</si>
  <si>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</si>
  <si>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</si>
  <si>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</si>
  <si>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</si>
  <si>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</si>
  <si>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</si>
  <si>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</si>
  <si>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</si>
  <si>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</si>
  <si>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</si>
  <si>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</si>
  <si>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</si>
  <si>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</si>
  <si>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</si>
  <si>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</si>
  <si>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</si>
  <si>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</si>
  <si>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</si>
  <si>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</si>
  <si>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</si>
  <si>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</si>
  <si>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</si>
  <si>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</si>
  <si>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</si>
  <si>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</si>
  <si>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</si>
  <si>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</si>
  <si>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</si>
  <si>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</si>
  <si>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</si>
  <si>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</si>
  <si>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</si>
  <si>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</si>
  <si>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</si>
  <si>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</si>
  <si>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</si>
  <si>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</si>
  <si>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</si>
  <si>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</si>
  <si>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</si>
  <si>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</si>
  <si>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</si>
  <si>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</si>
  <si>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</si>
  <si>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</si>
  <si>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</si>
  <si>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</si>
  <si>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</si>
  <si>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</si>
  <si>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</si>
  <si>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</si>
  <si>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</si>
  <si>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</si>
  <si>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</si>
  <si>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</si>
  <si>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</si>
  <si>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</si>
  <si>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</si>
  <si>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</si>
  <si>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</si>
  <si>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</si>
  <si>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</si>
  <si>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</si>
  <si>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</si>
  <si>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</si>
  <si>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</si>
  <si>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</si>
  <si>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</si>
  <si>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</si>
  <si>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</si>
  <si>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</si>
  <si>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</si>
  <si>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</si>
  <si>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</si>
  <si>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</si>
  <si>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</si>
  <si>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</si>
  <si>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</si>
  <si>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</si>
  <si>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</si>
  <si>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</si>
  <si>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</si>
  <si>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</si>
  <si>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</si>
  <si>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</si>
  <si>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</si>
  <si>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</si>
  <si>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</si>
  <si>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</si>
  <si>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</si>
  <si>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</si>
  <si>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</si>
  <si>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</si>
  <si>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</si>
  <si>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</si>
  <si>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</si>
  <si>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</si>
  <si>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</si>
  <si>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</si>
  <si>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</si>
  <si>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</si>
  <si>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</si>
  <si>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</si>
  <si>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</si>
  <si>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</si>
  <si>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</si>
  <si>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</si>
  <si>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</si>
  <si>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</si>
  <si>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</si>
  <si>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</si>
  <si>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</si>
  <si>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</si>
  <si>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</si>
  <si>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</si>
  <si>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</si>
  <si>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</si>
  <si>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</si>
  <si>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</si>
  <si>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</si>
  <si>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</si>
  <si>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</si>
  <si>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</si>
  <si>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</si>
  <si>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</si>
  <si>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</si>
  <si>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</si>
  <si>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</si>
  <si>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</si>
  <si>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</si>
  <si>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</si>
  <si>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</si>
  <si>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</si>
  <si>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</si>
  <si>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</si>
  <si>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</si>
  <si>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</si>
  <si>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</si>
  <si>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</si>
  <si>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</si>
  <si>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</si>
  <si>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</si>
  <si>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</si>
  <si>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</si>
  <si>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</si>
  <si>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</si>
  <si>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</si>
  <si>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</si>
  <si>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</si>
  <si>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</si>
  <si>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</si>
  <si>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</si>
  <si>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</si>
  <si>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</si>
  <si>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</si>
  <si>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</si>
  <si>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</si>
  <si>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</si>
  <si>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</si>
  <si>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</si>
  <si>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</si>
  <si>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</si>
  <si>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</si>
  <si>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</si>
  <si>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</si>
  <si>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</si>
  <si>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</si>
  <si>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</si>
  <si>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</si>
  <si>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</si>
  <si>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</si>
  <si>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</si>
  <si>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</si>
  <si>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</si>
  <si>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</si>
  <si>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</si>
  <si>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</si>
  <si>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</si>
  <si>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</si>
  <si>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</si>
  <si>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</si>
  <si>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</si>
  <si>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</si>
  <si>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</si>
  <si>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</si>
  <si>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</si>
  <si>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</si>
  <si>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</si>
  <si>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</si>
  <si>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</si>
  <si>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</si>
  <si>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</si>
  <si>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</si>
  <si>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</si>
  <si>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</si>
  <si>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</si>
  <si>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</si>
  <si>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</si>
  <si>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</si>
  <si>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</si>
  <si>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</si>
  <si>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</si>
  <si>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</si>
  <si>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</si>
  <si>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</si>
  <si>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</si>
  <si>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</si>
  <si>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</si>
  <si>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</si>
  <si>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</si>
  <si>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</si>
  <si>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</si>
  <si>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</si>
  <si>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</si>
  <si>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</si>
  <si>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</si>
  <si>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</si>
  <si>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</si>
  <si>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</si>
  <si>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</si>
  <si>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</si>
  <si>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</si>
  <si>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</si>
  <si>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</si>
  <si>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</si>
  <si>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</si>
  <si>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</si>
  <si>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</si>
  <si>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</si>
  <si>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</si>
  <si>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</si>
  <si>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</si>
  <si>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</si>
  <si>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</si>
  <si>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</si>
  <si>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</si>
  <si>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</si>
  <si>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</si>
  <si>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</si>
  <si>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</si>
  <si>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</si>
  <si>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</si>
  <si>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</si>
  <si>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</si>
  <si>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</si>
  <si>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</si>
  <si>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</si>
  <si>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</si>
  <si>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</si>
  <si>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</si>
  <si>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</si>
  <si>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</si>
  <si>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</si>
  <si>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</si>
  <si>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</si>
  <si>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</si>
  <si>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</si>
  <si>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</si>
  <si>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</si>
  <si>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</si>
  <si>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</si>
  <si>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</si>
  <si>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</si>
  <si>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</si>
  <si>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</si>
  <si>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</si>
  <si>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</si>
  <si>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</si>
  <si>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</si>
  <si>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</si>
  <si>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</si>
  <si>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</si>
  <si>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</si>
  <si>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</si>
  <si>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</si>
  <si>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</si>
  <si>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</si>
  <si>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</si>
  <si>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</si>
  <si>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</si>
  <si>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</si>
  <si>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</si>
  <si>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</si>
  <si>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</si>
  <si>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</si>
  <si>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</si>
  <si>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</si>
  <si>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</si>
  <si>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</si>
  <si>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</si>
  <si>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</si>
  <si>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</si>
  <si>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</si>
  <si>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</si>
  <si>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</si>
  <si>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</si>
  <si>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</si>
  <si>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</si>
  <si>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</si>
  <si>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</si>
  <si>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</si>
  <si>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</si>
  <si>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</si>
  <si>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</si>
  <si>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</si>
  <si>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</si>
  <si>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</si>
  <si>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</si>
  <si>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</si>
  <si>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</si>
  <si>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</si>
  <si>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</si>
  <si>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</si>
  <si>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</si>
  <si>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</si>
  <si>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</si>
  <si>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</si>
  <si>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</si>
  <si>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</si>
  <si>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</si>
  <si>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</si>
  <si>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</si>
  <si>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</si>
  <si>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</si>
  <si>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</si>
  <si>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</si>
  <si>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</si>
  <si>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</si>
  <si>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</si>
  <si>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</si>
  <si>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</si>
  <si>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</si>
  <si>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</si>
  <si>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</si>
  <si>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</si>
  <si>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</si>
  <si>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</si>
  <si>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</si>
  <si>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</si>
  <si>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</si>
  <si>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</si>
  <si>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</si>
  <si>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</si>
  <si>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</si>
  <si>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</si>
  <si>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</si>
  <si>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</si>
  <si>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</si>
  <si>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</si>
  <si>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</si>
  <si>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</si>
  <si>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</si>
  <si>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</si>
  <si>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</si>
  <si>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</si>
  <si>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</si>
  <si>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</si>
  <si>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</si>
  <si>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</si>
  <si>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</si>
  <si>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</si>
  <si>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</si>
  <si>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</si>
  <si>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</si>
  <si>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</si>
  <si>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</si>
  <si>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</si>
  <si>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</si>
  <si>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</si>
  <si>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</si>
  <si>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</si>
  <si>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</si>
  <si>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</si>
  <si>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</si>
  <si>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</si>
  <si>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</si>
  <si>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</si>
  <si>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</si>
  <si>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</si>
  <si>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</si>
  <si>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</si>
  <si>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</si>
  <si>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</si>
  <si>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</si>
  <si>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</si>
  <si>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</si>
  <si>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</si>
  <si>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</si>
  <si>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</si>
  <si>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</si>
  <si>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</si>
  <si>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</si>
  <si>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</si>
  <si>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</si>
  <si>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</si>
  <si>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</si>
  <si>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</si>
  <si>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</si>
  <si>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</si>
  <si>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</si>
  <si>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</si>
  <si>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</si>
  <si>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</si>
  <si>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</si>
  <si>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</si>
  <si>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</si>
  <si>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</si>
  <si>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</si>
  <si>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</si>
  <si>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</si>
  <si>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</si>
  <si>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</si>
  <si>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</si>
  <si>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</si>
  <si>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</si>
  <si>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</si>
  <si>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</si>
  <si>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</si>
  <si>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</si>
  <si>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</si>
  <si>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</si>
  <si>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</si>
  <si>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</si>
  <si>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</si>
  <si>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</si>
  <si>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</si>
  <si>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</si>
  <si>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</si>
  <si>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</si>
  <si>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</si>
  <si>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</si>
  <si>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</si>
  <si>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</si>
  <si>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</si>
  <si>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</si>
  <si>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</si>
  <si>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</si>
  <si>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</si>
  <si>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</si>
  <si>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</si>
  <si>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</si>
  <si>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</si>
  <si>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</si>
  <si>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</si>
  <si>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</si>
  <si>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</si>
  <si>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</si>
  <si>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</si>
  <si>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</si>
  <si>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</si>
  <si>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</si>
  <si>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</si>
  <si>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</si>
  <si>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</si>
  <si>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</si>
  <si>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</si>
  <si>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</si>
  <si>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</si>
  <si>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</si>
  <si>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</si>
  <si>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</si>
  <si>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</si>
  <si>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</si>
  <si>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</si>
  <si>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</si>
  <si>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</si>
  <si>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</si>
  <si>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</si>
  <si>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</si>
  <si>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</si>
  <si>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</si>
  <si>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</si>
  <si>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</si>
  <si>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</si>
  <si>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</si>
  <si>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</si>
  <si>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</si>
  <si>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</si>
  <si>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</si>
  <si>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</si>
  <si>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</si>
  <si>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</si>
  <si>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</si>
  <si>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</si>
  <si>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</si>
  <si>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</si>
  <si>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</si>
  <si>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</si>
  <si>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</si>
  <si>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</si>
  <si>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</si>
  <si>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</si>
  <si>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</si>
  <si>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</si>
  <si>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</si>
  <si>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</si>
  <si>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</si>
  <si>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</si>
  <si>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</si>
  <si>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</si>
  <si>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</si>
  <si>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</si>
  <si>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</si>
  <si>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</si>
  <si>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</si>
  <si>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</si>
  <si>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</si>
  <si>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</si>
  <si>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</si>
  <si>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</si>
  <si>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</si>
  <si>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</si>
  <si>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</si>
  <si>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</si>
  <si>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</si>
  <si>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</si>
  <si>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</si>
  <si>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</si>
  <si>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</si>
  <si>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</si>
  <si>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</si>
  <si>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</si>
  <si>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</si>
  <si>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</si>
  <si>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</si>
  <si>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</si>
  <si>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</si>
  <si>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</si>
  <si>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</si>
  <si>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</si>
  <si>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</si>
  <si>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</si>
  <si>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</si>
  <si>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</si>
  <si>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</si>
  <si>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</si>
  <si>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</si>
  <si>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</si>
  <si>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</si>
  <si>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</si>
  <si>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</si>
  <si>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</si>
  <si>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</si>
  <si>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</si>
  <si>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</si>
  <si>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</si>
  <si>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</si>
  <si>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</si>
  <si>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</si>
  <si>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</si>
  <si>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</si>
  <si>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</si>
  <si>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</si>
  <si>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</si>
  <si>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</si>
  <si>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</si>
  <si>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</si>
  <si>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</si>
  <si>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</si>
  <si>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</si>
  <si>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</si>
  <si>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</si>
  <si>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</si>
  <si>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</si>
  <si>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</si>
  <si>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</si>
  <si>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</si>
  <si>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</si>
  <si>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</si>
  <si>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</si>
  <si>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</si>
  <si>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</si>
  <si>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</si>
  <si>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</si>
  <si>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</si>
  <si>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</si>
  <si>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</si>
  <si>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</si>
  <si>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</si>
  <si>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</si>
  <si>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</si>
  <si>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</si>
  <si>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</si>
  <si>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</si>
  <si>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</si>
  <si>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</si>
  <si>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</si>
  <si>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</si>
  <si>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</si>
  <si>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</si>
  <si>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</si>
  <si>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</si>
  <si>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</si>
  <si>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</si>
  <si>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</si>
  <si>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</si>
  <si>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</si>
  <si>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</si>
  <si>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</si>
  <si>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</si>
  <si>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</si>
  <si>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</si>
  <si>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</si>
  <si>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</si>
  <si>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</si>
  <si>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</si>
  <si>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</si>
  <si>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</si>
  <si>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</si>
  <si>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</si>
  <si>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</si>
  <si>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</si>
  <si>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</si>
  <si>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</si>
  <si>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</si>
  <si>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</si>
  <si>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</si>
  <si>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</si>
  <si>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</si>
  <si>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</si>
  <si>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</si>
  <si>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</si>
  <si>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</si>
  <si>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</si>
  <si>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</si>
  <si>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</si>
  <si>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</si>
  <si>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</si>
  <si>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</si>
  <si>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</si>
  <si>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</si>
  <si>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</si>
  <si>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</si>
  <si>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</si>
  <si>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</si>
  <si>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</si>
  <si>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</si>
  <si>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</si>
  <si>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</si>
  <si>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</si>
  <si>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</si>
  <si>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</si>
  <si>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</si>
  <si>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</si>
  <si>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</si>
  <si>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</si>
  <si>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</si>
  <si>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</si>
  <si>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</si>
  <si>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</si>
  <si>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</si>
  <si>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</si>
  <si>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</si>
  <si>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</si>
  <si>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</si>
  <si>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</si>
  <si>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</si>
  <si>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</si>
  <si>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</si>
  <si>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</si>
  <si>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</si>
  <si>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</si>
  <si>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</si>
  <si>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</si>
  <si>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</si>
  <si>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</si>
  <si>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</si>
  <si>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</si>
  <si>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</si>
  <si>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</si>
  <si>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</si>
  <si>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</si>
  <si>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</si>
  <si>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</si>
  <si>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</si>
  <si>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</si>
  <si>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</si>
  <si>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</si>
  <si>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</si>
  <si>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</si>
  <si>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</si>
  <si>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</si>
  <si>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</si>
  <si>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</si>
  <si>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</si>
  <si>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</si>
  <si>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</si>
  <si>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</si>
  <si>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</si>
  <si>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</si>
  <si>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</si>
  <si>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</si>
  <si>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</si>
  <si>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</si>
  <si>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</si>
  <si>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</si>
  <si>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</si>
  <si>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</si>
  <si>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</si>
  <si>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</si>
  <si>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</si>
  <si>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</si>
  <si>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</si>
  <si>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</si>
  <si>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</si>
  <si>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</si>
  <si>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</si>
  <si>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</si>
  <si>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</si>
  <si>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</si>
  <si>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</si>
  <si>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</si>
  <si>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</si>
  <si>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</si>
  <si>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</si>
  <si>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</si>
  <si>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</si>
  <si>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</si>
  <si>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</si>
  <si>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</si>
  <si>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</si>
  <si>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</si>
  <si>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</si>
  <si>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</si>
  <si>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</si>
  <si>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</si>
  <si>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</si>
  <si>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</si>
  <si>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</si>
  <si>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</si>
  <si>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</si>
  <si>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</si>
  <si>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</si>
  <si>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</si>
  <si>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</si>
  <si>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</si>
  <si>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</si>
  <si>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</si>
  <si>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</si>
  <si>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</si>
  <si>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</si>
  <si>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</si>
  <si>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</si>
  <si>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</si>
  <si>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</si>
  <si>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</si>
  <si>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</si>
  <si>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</si>
  <si>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</si>
  <si>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</si>
  <si>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</si>
  <si>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</si>
  <si>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</si>
  <si>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</si>
  <si>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</si>
  <si>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</si>
  <si>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</si>
  <si>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</si>
  <si>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</si>
  <si>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</si>
  <si>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</si>
  <si>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</si>
  <si>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</si>
  <si>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</si>
  <si>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</si>
  <si>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</si>
  <si>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</si>
  <si>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</si>
  <si>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</si>
  <si>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</si>
  <si>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</si>
  <si>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</si>
  <si>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</si>
  <si>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</si>
  <si>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</si>
  <si>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</si>
  <si>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</si>
  <si>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</si>
  <si>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</si>
  <si>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</si>
  <si>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</si>
  <si>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</si>
  <si>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</si>
  <si>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</si>
  <si>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</si>
  <si>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</si>
  <si>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</si>
  <si>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</si>
  <si>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</si>
  <si>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</si>
  <si>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</si>
  <si>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</si>
  <si>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</si>
  <si>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</si>
  <si>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</si>
  <si>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</si>
  <si>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</si>
  <si>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</si>
  <si>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</si>
  <si>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</si>
  <si>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</si>
  <si>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</si>
  <si>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</si>
  <si>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</si>
  <si>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</si>
  <si>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</si>
  <si>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</si>
  <si>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</si>
  <si>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</si>
  <si>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</si>
  <si>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</si>
  <si>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</si>
  <si>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</si>
  <si>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</si>
  <si>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</si>
  <si>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</si>
  <si>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</si>
  <si>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</si>
  <si>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</si>
  <si>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</si>
  <si>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</si>
  <si>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</si>
  <si>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</si>
  <si>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</si>
  <si>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</si>
  <si>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</si>
  <si>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</si>
  <si>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</si>
  <si>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</si>
  <si>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</si>
  <si>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</si>
  <si>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</si>
  <si>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</si>
  <si>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</si>
  <si>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</si>
  <si>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</si>
  <si>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</si>
  <si>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</si>
  <si>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</si>
  <si>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</si>
  <si>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</si>
  <si>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</si>
  <si>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</si>
  <si>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</si>
  <si>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</si>
  <si>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</si>
  <si>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</si>
  <si>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</si>
  <si>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</si>
  <si>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</si>
  <si>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</si>
  <si>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</si>
  <si>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</si>
  <si>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</si>
  <si>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</si>
  <si>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</si>
  <si>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</si>
  <si>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</si>
  <si>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</si>
  <si>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</si>
  <si>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</si>
  <si>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</si>
  <si>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</si>
  <si>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</si>
  <si>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</si>
  <si>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</si>
  <si>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</si>
  <si>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</si>
  <si>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</si>
  <si>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</si>
  <si>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</si>
  <si>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</si>
  <si>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</si>
  <si>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</si>
  <si>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</si>
  <si>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</si>
  <si>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</si>
  <si>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</si>
  <si>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</si>
  <si>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</si>
  <si>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</si>
  <si>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</si>
  <si>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</si>
  <si>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</si>
  <si>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</si>
  <si>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</si>
  <si>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</si>
  <si>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</si>
  <si>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</si>
  <si>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</si>
  <si>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</si>
  <si>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</si>
  <si>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</si>
  <si>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</si>
  <si>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</si>
  <si>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</si>
  <si>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</si>
  <si>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</si>
  <si>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</si>
  <si>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</si>
  <si>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</si>
  <si>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</si>
  <si>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</si>
  <si>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</si>
  <si>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</si>
  <si>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</si>
  <si>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</si>
  <si>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</si>
  <si>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</si>
  <si>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</si>
  <si>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</si>
  <si>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</si>
  <si>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</si>
  <si>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</si>
  <si>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</si>
  <si>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</si>
  <si>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</si>
  <si>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</si>
  <si>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</si>
  <si>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</si>
  <si>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</si>
  <si>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</si>
  <si>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</si>
  <si>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</si>
  <si>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</si>
  <si>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</si>
  <si>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</si>
  <si>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</si>
  <si>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</si>
  <si>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</si>
  <si>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</si>
  <si>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</si>
  <si>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</si>
  <si>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</si>
  <si>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</si>
  <si>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</si>
  <si>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</si>
  <si>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</si>
  <si>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</si>
  <si>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</si>
  <si>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</si>
  <si>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</si>
  <si>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</si>
  <si>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</si>
  <si>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</si>
  <si>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</si>
  <si>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</si>
  <si>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</si>
  <si>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</si>
  <si>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</si>
  <si>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</si>
  <si>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</si>
  <si>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</si>
  <si>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</si>
  <si>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</si>
  <si>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</si>
  <si>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</si>
  <si>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</si>
  <si>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</si>
  <si>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</si>
  <si>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</si>
  <si>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</si>
  <si>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</si>
  <si>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</si>
  <si>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</si>
  <si>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</si>
  <si>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</si>
  <si>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</si>
  <si>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</si>
  <si>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</si>
  <si>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</si>
  <si>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</si>
  <si>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</si>
  <si>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</si>
  <si>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</si>
  <si>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</si>
  <si>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</si>
  <si>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</si>
  <si>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</si>
  <si>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</si>
  <si>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</si>
  <si>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</si>
  <si>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</si>
  <si>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</si>
  <si>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</si>
  <si>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</si>
  <si>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</si>
  <si>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</si>
  <si>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</si>
  <si>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</si>
  <si>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</si>
  <si>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</si>
  <si>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</si>
  <si>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</si>
  <si>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</si>
  <si>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</si>
  <si>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</si>
  <si>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</si>
  <si>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</si>
  <si>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</si>
  <si>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</si>
  <si>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</si>
  <si>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</si>
  <si>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</si>
  <si>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</si>
  <si>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</si>
  <si>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</si>
  <si>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</si>
  <si>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</si>
  <si>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</si>
  <si>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</si>
  <si>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</si>
  <si>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</si>
  <si>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</si>
  <si>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</si>
  <si>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</si>
  <si>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</si>
  <si>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</si>
  <si>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</si>
  <si>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</si>
  <si>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</si>
  <si>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</si>
  <si>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</si>
  <si>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</si>
  <si>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</si>
  <si>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</si>
  <si>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</si>
  <si>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</si>
  <si>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</si>
  <si>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</si>
  <si>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</si>
  <si>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</si>
  <si>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</si>
  <si>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</si>
  <si>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</si>
  <si>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</si>
  <si>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</si>
  <si>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</si>
  <si>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</si>
  <si>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</si>
  <si>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</si>
  <si>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</si>
  <si>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</si>
  <si>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</si>
  <si>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</si>
  <si>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</si>
  <si>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</si>
  <si>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</si>
  <si>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</si>
  <si>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</si>
  <si>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</si>
  <si>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</si>
  <si>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</si>
  <si>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</si>
  <si>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</si>
  <si>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</si>
  <si>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</si>
  <si>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</si>
  <si>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</si>
  <si>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</si>
  <si>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</si>
  <si>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</si>
  <si>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</si>
  <si>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</si>
  <si>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</si>
  <si>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</si>
  <si>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</si>
  <si>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</si>
  <si>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</si>
  <si>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</si>
  <si>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</si>
  <si>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</si>
  <si>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</si>
  <si>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</si>
  <si>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</si>
  <si>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</si>
  <si>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</si>
  <si>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</si>
  <si>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</si>
  <si>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</si>
  <si>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</si>
  <si>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</si>
  <si>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</si>
  <si>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</si>
  <si>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</si>
  <si>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</si>
  <si>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</si>
  <si>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</si>
  <si>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</si>
  <si>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</si>
  <si>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</si>
  <si>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</si>
  <si>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</si>
  <si>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</si>
  <si>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</si>
  <si>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</si>
  <si>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</si>
  <si>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</si>
  <si>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</si>
  <si>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</si>
  <si>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</si>
  <si>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</si>
  <si>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</si>
  <si>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</si>
  <si>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</si>
  <si>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</si>
  <si>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</si>
  <si>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</si>
  <si>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</si>
  <si>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</si>
  <si>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</si>
  <si>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</si>
  <si>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</si>
  <si>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</si>
  <si>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</si>
  <si>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</si>
  <si>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</si>
  <si>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</si>
  <si>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</si>
  <si>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</si>
  <si>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</si>
  <si>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</si>
  <si>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</si>
  <si>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</si>
  <si>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</si>
  <si>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</si>
  <si>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</si>
  <si>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</si>
  <si>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</si>
  <si>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</si>
  <si>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</si>
  <si>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</si>
  <si>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</si>
  <si>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</si>
  <si>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</si>
  <si>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</si>
  <si>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</si>
  <si>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</si>
  <si>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</si>
  <si>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</si>
  <si>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</si>
  <si>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</si>
  <si>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</si>
  <si>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</si>
  <si>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</si>
  <si>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</si>
  <si>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</si>
  <si>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</si>
  <si>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</si>
  <si>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</si>
  <si>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</si>
  <si>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</si>
  <si>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</si>
  <si>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</si>
  <si>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</si>
  <si>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</si>
  <si>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</si>
  <si>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</si>
  <si>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</si>
  <si>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</si>
  <si>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</si>
  <si>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</si>
  <si>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</si>
  <si>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</si>
  <si>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</si>
  <si>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</si>
  <si>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</si>
  <si>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</si>
  <si>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</si>
  <si>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</si>
  <si>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</si>
  <si>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</si>
  <si>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</si>
  <si>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</si>
  <si>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</si>
  <si>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</si>
  <si>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</si>
  <si>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</si>
  <si>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</si>
  <si>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</si>
  <si>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</si>
  <si>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</si>
  <si>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</si>
  <si>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</si>
  <si>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</si>
  <si>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</si>
  <si>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</si>
  <si>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</si>
  <si>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</si>
  <si>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</si>
  <si>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</si>
  <si>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</si>
  <si>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</si>
  <si>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</si>
  <si>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</si>
  <si>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</si>
  <si>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</si>
  <si>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</si>
  <si>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</si>
  <si>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</si>
  <si>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</si>
  <si>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</si>
  <si>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</si>
  <si>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</si>
  <si>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</si>
  <si>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</si>
  <si>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</si>
  <si>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</si>
  <si>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</si>
  <si>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</si>
  <si>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</si>
  <si>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</si>
  <si>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</si>
  <si>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</si>
  <si>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</si>
  <si>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</si>
  <si>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</si>
  <si>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</si>
  <si>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</si>
  <si>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</si>
  <si>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</si>
  <si>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</si>
  <si>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</si>
  <si>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</si>
  <si>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</si>
  <si>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</si>
  <si>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</si>
  <si>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</si>
  <si>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</si>
  <si>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</si>
  <si>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</si>
  <si>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</si>
  <si>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</si>
  <si>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</si>
  <si>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</si>
  <si>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</si>
  <si>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</si>
  <si>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</si>
  <si>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</si>
  <si>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</si>
  <si>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</si>
  <si>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</si>
  <si>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</si>
  <si>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</si>
  <si>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</si>
  <si>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</si>
  <si>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</si>
  <si>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</si>
  <si>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</si>
  <si>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</si>
  <si>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</si>
  <si>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</si>
  <si>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</si>
  <si>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</si>
  <si>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</si>
  <si>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</si>
  <si>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</si>
  <si>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</si>
  <si>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</si>
  <si>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</si>
  <si>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</si>
  <si>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</si>
  <si>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</si>
  <si>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</si>
  <si>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</si>
  <si>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</si>
  <si>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</si>
  <si>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</si>
  <si>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</si>
  <si>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</si>
  <si>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</si>
  <si>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</si>
  <si>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</si>
  <si>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</si>
  <si>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</si>
  <si>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</si>
  <si>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</si>
  <si>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</si>
  <si>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</si>
  <si>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</si>
  <si>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</si>
  <si>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</si>
  <si>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</si>
  <si>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</si>
  <si>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</si>
  <si>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</si>
  <si>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</si>
  <si>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</si>
  <si>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</si>
  <si>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</si>
  <si>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</si>
  <si>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</si>
  <si>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</si>
  <si>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</si>
  <si>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</si>
  <si>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</si>
  <si>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</si>
  <si>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</si>
  <si>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</si>
  <si>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</si>
  <si>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</si>
  <si>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</si>
  <si>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</si>
  <si>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</si>
  <si>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</si>
  <si>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</si>
  <si>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</si>
  <si>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</si>
  <si>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</si>
  <si>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</si>
  <si>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</si>
  <si>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</si>
  <si>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</si>
  <si>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</si>
  <si>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</si>
  <si>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</si>
  <si>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</si>
  <si>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</si>
  <si>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</si>
  <si>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</si>
  <si>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</si>
  <si>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</si>
  <si>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</si>
  <si>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</si>
  <si>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</si>
  <si>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</si>
  <si>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</si>
  <si>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</si>
  <si>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</si>
  <si>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</si>
  <si>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</si>
  <si>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</si>
  <si>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</si>
  <si>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</si>
  <si>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</si>
  <si>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</si>
  <si>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</si>
  <si>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</si>
  <si>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</si>
  <si>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</si>
  <si>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</si>
  <si>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</si>
  <si>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</si>
  <si>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</si>
  <si>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</si>
  <si>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</si>
  <si>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</si>
  <si>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</si>
  <si>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</si>
  <si>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</si>
  <si>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</si>
  <si>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</si>
  <si>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</si>
  <si>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</si>
  <si>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</si>
  <si>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</si>
  <si>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</si>
  <si>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</si>
  <si>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</si>
  <si>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</si>
  <si>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</si>
  <si>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</si>
  <si>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</si>
  <si>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</si>
  <si>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</si>
  <si>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</si>
  <si>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</si>
  <si>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</si>
  <si>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</si>
  <si>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</si>
  <si>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</si>
  <si>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</si>
  <si>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</si>
  <si>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</si>
  <si>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</si>
  <si>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</si>
  <si>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</si>
  <si>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</si>
  <si>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</si>
  <si>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</si>
  <si>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</si>
  <si>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</si>
  <si>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</si>
  <si>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</si>
  <si>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</si>
  <si>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</si>
  <si>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</si>
  <si>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</si>
  <si>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</si>
  <si>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</si>
  <si>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</si>
  <si>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</si>
  <si>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</si>
  <si>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</si>
  <si>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</si>
  <si>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</si>
  <si>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</si>
  <si>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</si>
  <si>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</si>
  <si>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</si>
  <si>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</si>
  <si>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</si>
  <si>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</si>
  <si>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</si>
  <si>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</si>
  <si>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</si>
  <si>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</si>
  <si>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</si>
  <si>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</si>
  <si>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</si>
  <si>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</si>
  <si>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</si>
  <si>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</si>
  <si>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</si>
  <si>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</si>
  <si>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</si>
  <si>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</si>
  <si>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</si>
  <si>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</si>
  <si>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</si>
  <si>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</si>
  <si>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</si>
  <si>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</si>
  <si>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</si>
  <si>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</si>
  <si>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</si>
  <si>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</si>
  <si>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</si>
  <si>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</si>
  <si>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</si>
  <si>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</si>
  <si>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</si>
  <si>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</si>
  <si>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</si>
  <si>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</si>
  <si>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</si>
  <si>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</si>
  <si>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</si>
  <si>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</si>
  <si>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</si>
  <si>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</si>
  <si>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</si>
  <si>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</si>
  <si>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</si>
  <si>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</si>
  <si>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</si>
  <si>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</si>
  <si>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</si>
  <si>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</si>
  <si>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</si>
  <si>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</si>
  <si>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</si>
  <si>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</si>
  <si>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</si>
  <si>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</si>
  <si>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</si>
  <si>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</si>
  <si>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</si>
  <si>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</si>
  <si>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</si>
  <si>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</si>
  <si>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</si>
  <si>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</si>
  <si>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</si>
  <si>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</si>
  <si>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</si>
  <si>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</si>
  <si>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</si>
  <si>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</si>
  <si>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</si>
  <si>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</si>
  <si>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</si>
  <si>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</si>
  <si>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</si>
  <si>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</si>
  <si>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</si>
  <si>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</si>
  <si>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</si>
  <si>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</si>
  <si>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</si>
  <si>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</si>
  <si>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</si>
  <si>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</si>
  <si>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</si>
  <si>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</si>
  <si>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</si>
  <si>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</si>
  <si>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</si>
  <si>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</si>
  <si>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</si>
  <si>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</si>
  <si>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</si>
  <si>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</si>
  <si>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</si>
  <si>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</si>
  <si>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</si>
  <si>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</si>
  <si>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</si>
  <si>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</si>
  <si>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</si>
  <si>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</si>
  <si>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</si>
  <si>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</si>
  <si>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</si>
  <si>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</si>
  <si>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</si>
  <si>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</si>
  <si>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</si>
  <si>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</si>
  <si>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</si>
  <si>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</si>
  <si>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</si>
  <si>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</si>
  <si>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</si>
  <si>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</si>
  <si>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</si>
  <si>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</si>
  <si>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</si>
  <si>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</si>
  <si>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</si>
  <si>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</si>
  <si>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</si>
  <si>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</si>
  <si>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</si>
  <si>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</si>
  <si>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</si>
  <si>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</si>
  <si>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</si>
  <si>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</si>
  <si>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</si>
  <si>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</si>
  <si>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</si>
  <si>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</si>
  <si>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</si>
  <si>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</si>
  <si>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</si>
  <si>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</si>
  <si>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</si>
  <si>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</si>
  <si>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</si>
  <si>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</si>
  <si>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</si>
  <si>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</si>
  <si>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</si>
  <si>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</si>
  <si>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</si>
  <si>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</si>
  <si>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</si>
  <si>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</si>
  <si>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</si>
  <si>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</si>
  <si>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</si>
  <si>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</si>
  <si>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</si>
  <si>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</si>
  <si>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</si>
  <si>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</si>
  <si>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</si>
  <si>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</si>
  <si>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</si>
  <si>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</si>
  <si>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</si>
  <si>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</si>
  <si>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</si>
  <si>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</si>
  <si>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</si>
  <si>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</si>
  <si>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</si>
  <si>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</si>
  <si>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</si>
  <si>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</si>
  <si>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</si>
  <si>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</si>
  <si>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</si>
  <si>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</si>
  <si>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</si>
  <si>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</si>
  <si>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</si>
  <si>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</si>
  <si>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</si>
  <si>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</si>
  <si>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</si>
  <si>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</si>
  <si>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</si>
  <si>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</si>
  <si>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</si>
  <si>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</si>
  <si>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</si>
  <si>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</si>
  <si>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</si>
  <si>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</si>
  <si>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</si>
  <si>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</si>
  <si>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</si>
  <si>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</si>
  <si>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</si>
  <si>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</si>
  <si>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</si>
  <si>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</si>
  <si>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</si>
  <si>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</si>
  <si>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</si>
  <si>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</si>
  <si>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</si>
  <si>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</si>
  <si>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</si>
  <si>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</si>
  <si>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</si>
  <si>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</si>
  <si>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</si>
  <si>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</si>
  <si>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</si>
  <si>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</si>
  <si>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</si>
  <si>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</si>
  <si>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</si>
  <si>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</si>
  <si>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</si>
  <si>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</si>
  <si>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</si>
  <si>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</si>
  <si>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</si>
  <si>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</si>
  <si>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</si>
  <si>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</si>
  <si>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</si>
  <si>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</si>
  <si>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</si>
  <si>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</si>
  <si>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</si>
  <si>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</si>
  <si>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</si>
  <si>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</si>
  <si>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</si>
  <si>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</si>
  <si>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</si>
  <si>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</si>
  <si>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</si>
  <si>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</si>
  <si>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</si>
  <si>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</si>
  <si>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</si>
  <si>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</si>
  <si>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</si>
  <si>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</si>
  <si>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</si>
  <si>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</si>
  <si>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</si>
  <si>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</si>
  <si>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</si>
  <si>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</si>
  <si>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</si>
  <si>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</si>
  <si>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</si>
  <si>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</si>
  <si>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</si>
  <si>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</si>
  <si>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</si>
  <si>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</si>
  <si>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</si>
  <si>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</si>
  <si>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</si>
  <si>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</si>
  <si>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</si>
  <si>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</si>
  <si>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</si>
  <si>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</si>
  <si>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</si>
  <si>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</si>
  <si>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</si>
  <si>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</si>
  <si>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</si>
  <si>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</si>
  <si>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</si>
  <si>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</si>
  <si>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</si>
  <si>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</si>
  <si>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</si>
  <si>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</si>
  <si>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</si>
  <si>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</si>
  <si>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</si>
  <si>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</si>
  <si>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</si>
  <si>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</si>
  <si>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</si>
  <si>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</si>
  <si>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</si>
  <si>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</si>
  <si>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</si>
  <si>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</si>
  <si>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</si>
  <si>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</si>
  <si>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</si>
  <si>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</si>
  <si>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</si>
  <si>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</si>
  <si>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</si>
  <si>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</si>
  <si>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</si>
  <si>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</si>
  <si>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</si>
  <si>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</si>
  <si>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</si>
  <si>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</si>
  <si>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</si>
  <si>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</si>
  <si>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</si>
  <si>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</si>
  <si>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</si>
  <si>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</si>
  <si>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</si>
  <si>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</si>
  <si>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</si>
  <si>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</si>
  <si>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</si>
  <si>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</si>
  <si>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</si>
  <si>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</si>
  <si>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</si>
  <si>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</si>
  <si>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</si>
  <si>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</si>
  <si>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</si>
  <si>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</si>
  <si>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</si>
  <si>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</si>
  <si>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</si>
  <si>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</si>
  <si>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</si>
  <si>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</si>
  <si>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</si>
  <si>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</si>
  <si>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</si>
  <si>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</si>
  <si>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</si>
  <si>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</si>
  <si>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</si>
  <si>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</si>
  <si>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</si>
  <si>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</si>
  <si>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</si>
  <si>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</si>
  <si>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</si>
  <si>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</si>
  <si>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</si>
  <si>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</si>
  <si>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</si>
  <si>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</si>
  <si>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</si>
  <si>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</si>
  <si>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</si>
  <si>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</si>
  <si>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</si>
  <si>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</si>
  <si>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</si>
  <si>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</si>
  <si>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</si>
  <si>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</si>
  <si>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</si>
  <si>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</si>
  <si>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</si>
  <si>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</si>
  <si>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</si>
  <si>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</si>
  <si>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</si>
  <si>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</si>
  <si>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</si>
  <si>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</si>
  <si>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</si>
  <si>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</si>
  <si>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</si>
  <si>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</si>
  <si>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</si>
  <si>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</si>
  <si>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</si>
  <si>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</si>
  <si>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</si>
  <si>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</si>
  <si>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</si>
  <si>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</si>
  <si>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</si>
  <si>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</si>
  <si>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</si>
  <si>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</si>
  <si>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</si>
  <si>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</si>
  <si>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</si>
  <si>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</si>
  <si>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</si>
  <si>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</si>
  <si>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</si>
  <si>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</si>
  <si>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</si>
  <si>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</si>
  <si>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</si>
  <si>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</si>
  <si>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</si>
  <si>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</si>
  <si>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</si>
  <si>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</si>
  <si>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</si>
  <si>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</si>
  <si>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</si>
  <si>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</si>
  <si>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</si>
  <si>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</si>
  <si>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</si>
  <si>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</si>
  <si>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</si>
  <si>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</si>
  <si>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</si>
  <si>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</si>
  <si>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</si>
  <si>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</si>
  <si>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</si>
  <si>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</si>
  <si>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</si>
  <si>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</si>
  <si>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</si>
  <si>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</si>
  <si>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</si>
  <si>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</si>
  <si>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</si>
  <si>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</si>
  <si>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</si>
  <si>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</si>
  <si>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</si>
  <si>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</si>
  <si>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</si>
  <si>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</si>
  <si>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</si>
  <si>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</si>
  <si>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</si>
  <si>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</si>
  <si>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</si>
  <si>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</si>
  <si>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</si>
  <si>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</si>
  <si>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</si>
  <si>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</si>
  <si>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</si>
  <si>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</si>
  <si>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</si>
  <si>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</si>
  <si>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</si>
  <si>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</si>
  <si>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</si>
  <si>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</si>
  <si>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</si>
  <si>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</si>
  <si>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</si>
  <si>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</si>
  <si>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</si>
  <si>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</si>
  <si>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</si>
  <si>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</si>
  <si>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</si>
  <si>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</si>
  <si>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</si>
  <si>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</si>
  <si>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</si>
  <si>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</si>
  <si>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</si>
  <si>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</si>
  <si>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</si>
  <si>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</si>
  <si>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</si>
  <si>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</si>
  <si>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</si>
  <si>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</si>
  <si>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</si>
  <si>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</si>
  <si>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</si>
  <si>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</si>
  <si>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</si>
  <si>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</si>
  <si>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</si>
  <si>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</si>
  <si>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</si>
  <si>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</si>
  <si>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</si>
  <si>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</si>
  <si>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</si>
  <si>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</si>
  <si>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</si>
  <si>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</si>
  <si>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</si>
  <si>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</si>
  <si>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</si>
  <si>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</si>
  <si>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</si>
  <si>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</si>
  <si>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</si>
  <si>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</si>
  <si>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</si>
  <si>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</si>
  <si>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</si>
  <si>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</si>
  <si>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</si>
  <si>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</si>
  <si>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</si>
  <si>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</si>
  <si>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</si>
  <si>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</si>
  <si>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</si>
  <si>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</si>
  <si>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</si>
  <si>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</si>
  <si>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</si>
  <si>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</si>
  <si>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</si>
  <si>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</si>
  <si>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</si>
  <si>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</si>
  <si>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</si>
  <si>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</si>
  <si>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</si>
  <si>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</si>
  <si>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</si>
  <si>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</si>
  <si>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</si>
  <si>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</si>
  <si>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</si>
  <si>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</si>
  <si>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</si>
  <si>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</si>
  <si>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</si>
  <si>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</si>
  <si>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</si>
  <si>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</si>
  <si>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</si>
  <si>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</si>
  <si>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</si>
  <si>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</si>
  <si>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</si>
  <si>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</si>
  <si>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</si>
  <si>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</si>
  <si>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</si>
  <si>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</si>
  <si>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</si>
  <si>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</si>
  <si>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</si>
  <si>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</si>
  <si>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</si>
  <si>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</si>
  <si>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</si>
  <si>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</si>
  <si>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</si>
  <si>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</si>
  <si>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</si>
  <si>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</si>
  <si>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</si>
  <si>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</si>
  <si>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</si>
  <si>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</si>
  <si>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</si>
  <si>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</si>
  <si>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</si>
  <si>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</si>
  <si>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</si>
  <si>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</si>
  <si>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</si>
  <si>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</si>
  <si>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</si>
  <si>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</si>
  <si>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</si>
  <si>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</si>
  <si>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</si>
  <si>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</si>
  <si>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</si>
  <si>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</si>
  <si>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</si>
  <si>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</si>
  <si>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</si>
  <si>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</si>
  <si>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</si>
  <si>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</si>
  <si>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</si>
  <si>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</si>
  <si>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</si>
  <si>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</si>
  <si>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</si>
  <si>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</si>
  <si>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</si>
  <si>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</si>
  <si>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</si>
  <si>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</si>
  <si>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</si>
  <si>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</si>
  <si>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</si>
  <si>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</si>
  <si>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</si>
  <si>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</si>
  <si>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</si>
  <si>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</si>
  <si>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</si>
  <si>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</si>
  <si>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</si>
  <si>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</si>
  <si>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</si>
  <si>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</si>
  <si>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</si>
  <si>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</si>
  <si>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</si>
  <si>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</si>
  <si>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</si>
  <si>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</si>
  <si>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</si>
  <si>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</si>
  <si>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</si>
  <si>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</si>
  <si>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</si>
  <si>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</si>
  <si>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</si>
  <si>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</si>
  <si>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</si>
  <si>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</si>
  <si>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</si>
  <si>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</si>
  <si>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</si>
  <si>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</si>
  <si>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</si>
  <si>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</si>
  <si>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</si>
  <si>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</si>
  <si>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</si>
  <si>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</si>
  <si>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</si>
  <si>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</si>
  <si>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</si>
  <si>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</si>
  <si>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</si>
  <si>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</si>
  <si>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</si>
  <si>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</si>
  <si>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</si>
  <si>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</si>
  <si>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</si>
  <si>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</si>
  <si>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</si>
  <si>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</si>
  <si>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</si>
  <si>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</si>
  <si>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</si>
  <si>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</si>
  <si>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</si>
  <si>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</si>
  <si>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</si>
  <si>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</si>
  <si>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</si>
  <si>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</si>
  <si>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</si>
  <si>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</si>
  <si>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</si>
  <si>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</si>
  <si>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</si>
  <si>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</si>
  <si>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</si>
  <si>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</si>
  <si>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</si>
  <si>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</si>
  <si>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</si>
  <si>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</si>
  <si>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</si>
  <si>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</si>
  <si>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</si>
  <si>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</si>
  <si>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</si>
  <si>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</si>
  <si>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</si>
  <si>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</si>
  <si>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</si>
  <si>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</si>
  <si>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</si>
  <si>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</si>
  <si>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</si>
  <si>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</si>
  <si>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</si>
  <si>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</si>
  <si>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</si>
  <si>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</si>
  <si>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</si>
  <si>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</si>
  <si>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</si>
  <si>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</si>
  <si>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</si>
  <si>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</si>
  <si>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</si>
  <si>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</si>
  <si>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</si>
  <si>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</si>
  <si>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</si>
  <si>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</si>
  <si>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</si>
  <si>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</si>
  <si>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</si>
  <si>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</si>
  <si>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</si>
  <si>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</si>
  <si>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</si>
  <si>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</si>
  <si>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</si>
  <si>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</si>
  <si>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</si>
  <si>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</si>
  <si>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</si>
  <si>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</si>
  <si>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</si>
  <si>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</si>
  <si>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</si>
  <si>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</si>
  <si>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</si>
  <si>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</si>
  <si>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</si>
  <si>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</si>
  <si>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</si>
  <si>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</si>
  <si>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</si>
  <si>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</si>
  <si>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</si>
  <si>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</si>
  <si>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</si>
  <si>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</si>
  <si>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</si>
  <si>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</si>
  <si>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</si>
  <si>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</si>
  <si>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</si>
  <si>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</si>
  <si>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</si>
  <si>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</si>
  <si>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</si>
  <si>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</si>
  <si>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</si>
  <si>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</si>
  <si>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</si>
  <si>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</si>
  <si>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</si>
  <si>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</si>
  <si>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</si>
  <si>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</si>
  <si>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</si>
  <si>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</si>
  <si>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</si>
  <si>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</si>
  <si>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</si>
  <si>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</si>
  <si>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</si>
  <si>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</si>
  <si>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</si>
  <si>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</si>
  <si>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</si>
  <si>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</si>
  <si>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</si>
  <si>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</si>
  <si>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</si>
  <si>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</si>
  <si>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</si>
  <si>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</si>
  <si>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</si>
  <si>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</si>
  <si>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</si>
  <si>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</si>
  <si>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</si>
  <si>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</si>
  <si>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</si>
  <si>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</si>
  <si>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</si>
  <si>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</si>
  <si>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</si>
  <si>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</si>
  <si>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</si>
  <si>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</si>
  <si>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</si>
  <si>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</si>
  <si>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</si>
  <si>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</si>
  <si>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</si>
  <si>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</si>
  <si>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</si>
  <si>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</si>
  <si>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</si>
  <si>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</si>
  <si>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</si>
  <si>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</si>
  <si>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</si>
  <si>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</si>
  <si>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</si>
  <si>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</si>
  <si>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</si>
  <si>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</si>
  <si>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</si>
  <si>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</si>
  <si>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</si>
  <si>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</si>
  <si>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</si>
  <si>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</si>
  <si>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</si>
  <si>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</si>
  <si>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</si>
  <si>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</si>
  <si>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</si>
  <si>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</si>
  <si>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</si>
  <si>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</si>
  <si>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</si>
  <si>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</si>
  <si>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</si>
  <si>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</si>
  <si>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</si>
  <si>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</si>
  <si>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</si>
  <si>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</si>
  <si>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</si>
  <si>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</si>
  <si>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</si>
  <si>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</si>
  <si>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</si>
  <si>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</si>
  <si>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</si>
  <si>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</si>
  <si>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</si>
  <si>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</si>
  <si>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</si>
  <si>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</si>
  <si>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</si>
  <si>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</si>
  <si>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</si>
  <si>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</si>
  <si>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</si>
  <si>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</si>
  <si>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</si>
  <si>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</si>
  <si>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</si>
  <si>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</si>
  <si>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</si>
  <si>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</si>
  <si>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</si>
  <si>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</si>
  <si>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</si>
  <si>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</si>
  <si>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</si>
  <si>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</si>
  <si>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</si>
  <si>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</si>
  <si>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</si>
  <si>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</si>
  <si>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</si>
  <si>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</si>
  <si>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</si>
  <si>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</si>
  <si>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</si>
  <si>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</si>
  <si>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</si>
  <si>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</si>
  <si>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</si>
  <si>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</si>
  <si>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</si>
  <si>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</si>
  <si>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</si>
  <si>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</si>
  <si>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</si>
  <si>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</si>
  <si>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</si>
  <si>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</si>
  <si>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</si>
  <si>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</si>
  <si>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</si>
  <si>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</si>
  <si>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</si>
  <si>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</si>
  <si>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</si>
  <si>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</si>
  <si>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</si>
  <si>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</si>
  <si>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</si>
  <si>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</si>
  <si>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</si>
  <si>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</si>
  <si>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</si>
  <si>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</si>
  <si>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</si>
  <si>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</si>
  <si>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</si>
  <si>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</si>
  <si>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</si>
  <si>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</si>
  <si>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</si>
  <si>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</si>
  <si>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</si>
  <si>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</si>
  <si>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</si>
  <si>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</si>
  <si>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</si>
  <si>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</si>
  <si>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</si>
  <si>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</si>
  <si>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</si>
  <si>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</si>
  <si>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</si>
  <si>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</si>
  <si>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</si>
  <si>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</si>
  <si>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</si>
  <si>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</si>
  <si>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</si>
  <si>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</si>
  <si>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</si>
  <si>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</si>
  <si>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</si>
  <si>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</si>
  <si>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</si>
  <si>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</si>
  <si>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</si>
  <si>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</si>
  <si>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</si>
  <si>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</si>
  <si>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</si>
  <si>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</si>
  <si>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</si>
  <si>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</si>
  <si>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</si>
  <si>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</si>
  <si>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</si>
  <si>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</si>
  <si>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</si>
  <si>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</si>
  <si>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</si>
  <si>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</si>
  <si>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</si>
  <si>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</si>
  <si>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</si>
  <si>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</si>
  <si>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</si>
  <si>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</si>
  <si>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</si>
  <si>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</si>
  <si>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</si>
  <si>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</si>
  <si>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</si>
  <si>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</si>
  <si>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</si>
  <si>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</si>
  <si>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</si>
  <si>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</si>
  <si>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</si>
  <si>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</si>
  <si>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</si>
  <si>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</si>
  <si>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</si>
  <si>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</si>
  <si>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</si>
  <si>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</si>
  <si>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</si>
  <si>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</si>
  <si>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</si>
  <si>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</si>
  <si>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</si>
  <si>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</si>
  <si>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</si>
  <si>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</si>
  <si>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</si>
  <si>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</si>
  <si>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</si>
  <si>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</si>
  <si>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</si>
  <si>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</si>
  <si>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</si>
  <si>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</si>
  <si>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</si>
  <si>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</si>
  <si>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</si>
  <si>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</si>
  <si>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</si>
  <si>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</si>
  <si>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</si>
  <si>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</si>
  <si>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</si>
  <si>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</si>
  <si>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</si>
  <si>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</si>
  <si>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</si>
  <si>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</si>
  <si>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</si>
  <si>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</si>
  <si>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</si>
  <si>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</si>
  <si>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</si>
  <si>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</si>
  <si>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</si>
  <si>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</si>
  <si>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</si>
  <si>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</si>
  <si>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</si>
  <si>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</si>
  <si>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</si>
  <si>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</si>
  <si>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</si>
  <si>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</si>
  <si>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</si>
  <si>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</si>
  <si>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</si>
  <si>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</si>
  <si>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</si>
  <si>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</si>
  <si>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</si>
  <si>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</si>
  <si>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</si>
  <si>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</si>
  <si>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</si>
  <si>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</si>
  <si>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</si>
  <si>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</si>
  <si>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</si>
  <si>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</si>
  <si>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</si>
  <si>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</si>
  <si>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</si>
  <si>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</si>
  <si>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</si>
  <si>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</si>
  <si>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</si>
  <si>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</si>
  <si>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</si>
  <si>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</si>
  <si>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</si>
  <si>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</si>
  <si>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</si>
  <si>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</si>
  <si>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</si>
  <si>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</si>
  <si>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</si>
  <si>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</si>
  <si>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</si>
  <si>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</si>
  <si>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</si>
  <si>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</si>
  <si>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</si>
  <si>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</si>
  <si>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</si>
  <si>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</si>
  <si>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</si>
  <si>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</si>
  <si>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</si>
  <si>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</si>
  <si>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</si>
  <si>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</si>
  <si>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</si>
  <si>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</si>
  <si>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</si>
  <si>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</si>
  <si>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</si>
  <si>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</si>
  <si>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</si>
  <si>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</si>
  <si>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</si>
  <si>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</si>
  <si>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</si>
  <si>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</si>
  <si>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</si>
  <si>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</si>
  <si>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</si>
  <si>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</si>
  <si>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</si>
  <si>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</si>
  <si>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</si>
  <si>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</si>
  <si>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</si>
  <si>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</si>
  <si>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</si>
  <si>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</si>
  <si>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</si>
  <si>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</si>
  <si>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</si>
  <si>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</si>
  <si>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</si>
  <si>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</si>
  <si>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</si>
  <si>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</si>
  <si>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</si>
  <si>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</si>
  <si>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</si>
  <si>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</si>
  <si>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</si>
  <si>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</si>
  <si>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</si>
  <si>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</si>
  <si>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</si>
  <si>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</si>
  <si>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</si>
  <si>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</si>
  <si>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</si>
  <si>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</si>
  <si>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</si>
  <si>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</si>
  <si>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</si>
  <si>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</si>
  <si>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</si>
  <si>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</si>
  <si>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</si>
  <si>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</si>
  <si>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</si>
  <si>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</si>
  <si>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</si>
  <si>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</si>
  <si>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</si>
  <si>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</si>
  <si>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</si>
  <si>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</si>
  <si>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</si>
  <si>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</si>
  <si>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</si>
  <si>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</si>
  <si>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</si>
  <si>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</si>
  <si>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</si>
  <si>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</si>
  <si>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</si>
  <si>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</si>
  <si>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</si>
  <si>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</si>
  <si>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</si>
  <si>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</si>
  <si>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</si>
  <si>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</si>
  <si>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</si>
  <si>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</si>
  <si>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</si>
  <si>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</si>
  <si>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</si>
  <si>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</si>
  <si>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</si>
  <si>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</si>
  <si>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</si>
  <si>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</si>
  <si>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</si>
  <si>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</si>
  <si>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</si>
  <si>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</si>
  <si>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</si>
  <si>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</si>
  <si>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</si>
  <si>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</si>
  <si>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</si>
  <si>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</si>
  <si>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</si>
  <si>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</si>
  <si>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</si>
  <si>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</si>
  <si>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</si>
  <si>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</si>
  <si>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</si>
  <si>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</si>
  <si>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</si>
  <si>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</si>
  <si>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</si>
  <si>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</si>
  <si>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</si>
  <si>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</si>
  <si>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</si>
  <si>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</si>
  <si>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</si>
  <si>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</si>
  <si>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</si>
  <si>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</si>
  <si>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</si>
  <si>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</si>
  <si>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</si>
  <si>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</si>
  <si>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</si>
  <si>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</si>
  <si>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</si>
  <si>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</si>
  <si>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</si>
  <si>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</si>
  <si>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</si>
  <si>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</si>
  <si>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</si>
  <si>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</si>
  <si>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</si>
  <si>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</si>
  <si>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</si>
  <si>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</si>
  <si>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</si>
  <si>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</si>
  <si>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</si>
  <si>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</si>
  <si>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</si>
  <si>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</si>
  <si>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</si>
  <si>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</si>
  <si>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</si>
  <si>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</si>
  <si>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</si>
  <si>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</si>
  <si>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</si>
  <si>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</si>
  <si>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</si>
  <si>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</si>
  <si>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</si>
  <si>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</si>
  <si>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</si>
  <si>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</si>
  <si>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</si>
  <si>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</si>
  <si>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</si>
  <si>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</si>
  <si>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</si>
  <si>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</si>
  <si>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</si>
  <si>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</si>
  <si>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</si>
  <si>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</si>
  <si>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</si>
  <si>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</si>
  <si>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</si>
  <si>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</si>
  <si>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</si>
  <si>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</si>
  <si>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</si>
  <si>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</si>
  <si>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</si>
  <si>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</si>
  <si>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</si>
  <si>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</si>
  <si>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</si>
  <si>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</si>
  <si>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</si>
  <si>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</si>
  <si>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</si>
  <si>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</si>
  <si>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</si>
  <si>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</si>
  <si>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</si>
  <si>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</si>
  <si>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</si>
  <si>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</si>
  <si>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</si>
  <si>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</si>
  <si>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</si>
  <si>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</si>
  <si>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</si>
  <si>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</si>
  <si>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</si>
  <si>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</si>
  <si>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</si>
  <si>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</si>
  <si>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</si>
  <si>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</si>
  <si>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</si>
  <si>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</si>
  <si>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</si>
  <si>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</si>
  <si>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</si>
  <si>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</si>
  <si>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</si>
  <si>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</si>
  <si>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</si>
  <si>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</si>
  <si>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</si>
  <si>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</si>
  <si>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</si>
  <si>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</si>
  <si>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</si>
  <si>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</si>
  <si>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</si>
  <si>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</si>
  <si>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</si>
  <si>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</si>
  <si>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</si>
  <si>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</si>
  <si>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</si>
  <si>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</si>
  <si>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</si>
  <si>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</si>
  <si>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</si>
  <si>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</si>
  <si>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</si>
  <si>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</si>
  <si>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</si>
  <si>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</si>
  <si>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</si>
  <si>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</si>
  <si>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</si>
  <si>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</si>
  <si>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</si>
  <si>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</si>
  <si>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</si>
  <si>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</si>
  <si>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</si>
  <si>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</si>
  <si>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</si>
  <si>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</si>
  <si>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</si>
  <si>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</si>
  <si>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</si>
  <si>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</si>
  <si>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</si>
  <si>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</si>
  <si>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</si>
  <si>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</si>
  <si>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</si>
  <si>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</si>
  <si>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</si>
  <si>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</si>
  <si>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</si>
  <si>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</si>
  <si>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</si>
  <si>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</si>
  <si>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</si>
  <si>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</si>
  <si>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</si>
  <si>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</si>
  <si>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</si>
  <si>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</si>
  <si>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</si>
  <si>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</si>
  <si>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</si>
  <si>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</si>
  <si>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</si>
  <si>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</si>
  <si>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</si>
  <si>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</si>
  <si>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</si>
  <si>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</si>
  <si>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</si>
  <si>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</si>
  <si>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</si>
  <si>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</si>
  <si>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</si>
  <si>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</si>
  <si>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</si>
  <si>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</si>
  <si>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</si>
  <si>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</si>
  <si>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</si>
  <si>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</si>
  <si>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</si>
  <si>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</si>
  <si>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</si>
  <si>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</si>
  <si>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</si>
  <si>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</si>
  <si>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</si>
  <si>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</si>
  <si>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</si>
  <si>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</si>
  <si>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</si>
  <si>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</si>
  <si>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</si>
  <si>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</si>
  <si>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</si>
  <si>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</si>
  <si>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</si>
  <si>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</si>
  <si>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</si>
  <si>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</si>
  <si>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</si>
  <si>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</si>
  <si>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</si>
  <si>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</si>
  <si>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</si>
  <si>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</si>
  <si>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</si>
  <si>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</si>
  <si>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</si>
  <si>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</si>
  <si>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</si>
  <si>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</si>
  <si>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</si>
  <si>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</si>
  <si>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</si>
  <si>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</si>
  <si>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</si>
  <si>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</si>
  <si>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</si>
  <si>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</si>
  <si>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</si>
  <si>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</si>
  <si>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</si>
  <si>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</si>
  <si>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</si>
  <si>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</si>
  <si>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</si>
  <si>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</si>
  <si>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</si>
  <si>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</si>
  <si>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</si>
  <si>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</si>
  <si>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</si>
  <si>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</si>
  <si>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</si>
  <si>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</si>
  <si>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</si>
  <si>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</si>
  <si>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</si>
  <si>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</si>
  <si>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</si>
  <si>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</si>
  <si>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</si>
  <si>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</si>
  <si>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</si>
  <si>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</si>
  <si>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</si>
  <si>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</si>
  <si>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</si>
  <si>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</si>
  <si>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</si>
  <si>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</si>
  <si>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</si>
  <si>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</si>
  <si>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</si>
  <si>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</si>
  <si>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</si>
  <si>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</si>
  <si>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</si>
  <si>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</si>
  <si>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</si>
  <si>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</si>
  <si>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</si>
  <si>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</si>
  <si>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</si>
  <si>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</si>
  <si>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</si>
  <si>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</si>
  <si>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</si>
  <si>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</si>
  <si>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</si>
  <si>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</si>
  <si>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</si>
  <si>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</si>
  <si>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</si>
  <si>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</si>
  <si>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</si>
  <si>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</si>
  <si>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</si>
  <si>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</si>
  <si>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</si>
  <si>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</si>
  <si>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</si>
  <si>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</si>
  <si>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</si>
  <si>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</si>
  <si>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</si>
  <si>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</si>
  <si>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</si>
  <si>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</si>
  <si>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</si>
  <si>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</si>
  <si>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</si>
  <si>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</si>
  <si>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</si>
  <si>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</si>
  <si>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</si>
  <si>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</si>
  <si>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</si>
  <si>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</si>
  <si>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</si>
  <si>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</si>
  <si>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</si>
  <si>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</si>
  <si>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</si>
  <si>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</si>
  <si>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</si>
  <si>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</si>
  <si>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</si>
  <si>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</si>
  <si>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</si>
  <si>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</si>
  <si>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</si>
  <si>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</si>
  <si>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</si>
  <si>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</si>
  <si>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</si>
  <si>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</si>
  <si>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</si>
  <si>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</si>
  <si>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</si>
  <si>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</si>
  <si>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</si>
  <si>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</si>
  <si>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</si>
  <si>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</si>
  <si>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</si>
  <si>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</si>
  <si>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</si>
  <si>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</si>
  <si>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</si>
  <si>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</si>
  <si>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</si>
  <si>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</si>
  <si>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</si>
  <si>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</si>
  <si>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</si>
  <si>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</si>
  <si>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</si>
  <si>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</si>
  <si>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</si>
  <si>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</si>
  <si>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</si>
  <si>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</si>
  <si>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</si>
  <si>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</si>
  <si>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</si>
  <si>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</si>
  <si>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</si>
  <si>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</si>
  <si>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</si>
  <si>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</si>
  <si>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</si>
  <si>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</si>
  <si>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</si>
  <si>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</si>
  <si>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</si>
  <si>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</si>
  <si>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</si>
  <si>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</si>
  <si>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</si>
  <si>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</si>
  <si>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</si>
  <si>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</si>
  <si>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</si>
  <si>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</si>
  <si>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</si>
  <si>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</si>
  <si>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</si>
  <si>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</si>
  <si>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</si>
  <si>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</si>
  <si>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</si>
  <si>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</si>
  <si>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</si>
  <si>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</si>
  <si>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</si>
  <si>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</si>
  <si>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</si>
  <si>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</si>
  <si>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</si>
  <si>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</si>
  <si>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</si>
  <si>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</si>
  <si>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</si>
  <si>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</si>
  <si>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</si>
  <si>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</si>
  <si>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</si>
  <si>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</si>
  <si>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</si>
  <si>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</si>
  <si>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</si>
  <si>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</si>
  <si>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</si>
  <si>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</si>
  <si>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</si>
  <si>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</si>
  <si>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</si>
  <si>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</si>
  <si>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</si>
  <si>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</si>
  <si>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</si>
  <si>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</si>
  <si>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</si>
  <si>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</si>
  <si>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</si>
  <si>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</si>
  <si>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</si>
  <si>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</si>
  <si>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</si>
  <si>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</si>
  <si>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</si>
  <si>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</si>
  <si>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</si>
  <si>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</si>
  <si>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</si>
  <si>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</si>
  <si>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</si>
  <si>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</si>
  <si>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</si>
  <si>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</si>
  <si>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</si>
  <si>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</si>
  <si>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</si>
  <si>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</si>
  <si>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</si>
  <si>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</si>
  <si>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</si>
  <si>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</si>
  <si>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</si>
  <si>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</si>
  <si>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</si>
  <si>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</si>
  <si>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</si>
  <si>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</si>
  <si>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</si>
  <si>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</si>
  <si>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</si>
  <si>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</si>
  <si>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</si>
  <si>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</si>
  <si>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</si>
  <si>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</si>
  <si>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</si>
  <si>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</si>
  <si>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</si>
  <si>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</si>
  <si>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</si>
  <si>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</si>
  <si>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</si>
  <si>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</si>
  <si>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</si>
  <si>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</si>
  <si>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</si>
  <si>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</si>
  <si>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</si>
  <si>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</si>
  <si>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</si>
  <si>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</si>
  <si>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</si>
  <si>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</si>
  <si>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</si>
  <si>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</si>
  <si>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</si>
  <si>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</si>
  <si>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</si>
  <si>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</si>
  <si>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</si>
  <si>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</si>
  <si>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</si>
  <si>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</si>
  <si>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</si>
  <si>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</si>
  <si>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</si>
  <si>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</si>
  <si>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</si>
  <si>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</si>
  <si>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</si>
  <si>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</si>
  <si>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</si>
  <si>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</si>
  <si>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</si>
  <si>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</si>
  <si>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</si>
  <si>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</si>
  <si>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</si>
  <si>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</si>
  <si>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</si>
  <si>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</si>
  <si>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</si>
  <si>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</si>
  <si>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</si>
  <si>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</si>
  <si>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</si>
  <si>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</si>
  <si>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</si>
  <si>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</si>
  <si>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</si>
  <si>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</si>
  <si>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</si>
  <si>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</si>
  <si>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</si>
  <si>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</si>
  <si>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</si>
  <si>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</si>
  <si>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</si>
  <si>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</si>
  <si>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</si>
  <si>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</si>
  <si>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</si>
  <si>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</si>
  <si>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</si>
  <si>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</si>
  <si>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</si>
  <si>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</si>
  <si>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</si>
  <si>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</si>
  <si>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</si>
  <si>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</si>
  <si>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</si>
  <si>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</si>
  <si>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</si>
  <si>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</si>
  <si>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</si>
  <si>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</si>
  <si>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</si>
  <si>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</si>
  <si>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</si>
  <si>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</si>
  <si>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</si>
  <si>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</si>
  <si>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</si>
  <si>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</si>
  <si>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</si>
  <si>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</si>
  <si>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</si>
  <si>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</si>
  <si>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</si>
  <si>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</si>
  <si>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</si>
  <si>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</si>
  <si>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</si>
  <si>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</si>
  <si>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</si>
  <si>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</si>
  <si>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</si>
  <si>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</si>
  <si>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</si>
  <si>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</si>
  <si>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</si>
  <si>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</si>
  <si>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</si>
  <si>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</si>
  <si>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</si>
  <si>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</si>
  <si>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</si>
  <si>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</si>
  <si>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</si>
  <si>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</si>
  <si>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</si>
  <si>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</si>
  <si>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</si>
  <si>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</si>
  <si>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</si>
  <si>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</si>
  <si>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</si>
  <si>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</si>
  <si>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</si>
  <si>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</si>
  <si>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</si>
  <si>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</si>
  <si>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</si>
  <si>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</si>
  <si>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</si>
  <si>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</si>
  <si>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</si>
  <si>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</si>
  <si>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</si>
  <si>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</si>
  <si>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</si>
  <si>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</si>
  <si>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</si>
  <si>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</si>
  <si>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</si>
  <si>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</si>
  <si>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</si>
  <si>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</si>
  <si>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</si>
  <si>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</si>
  <si>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</si>
  <si>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</si>
  <si>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</si>
  <si>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</si>
  <si>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</si>
  <si>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</si>
  <si>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</si>
  <si>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</si>
  <si>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</si>
  <si>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</si>
  <si>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</si>
  <si>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</si>
  <si>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</si>
  <si>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</si>
  <si>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</si>
  <si>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</si>
  <si>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</si>
  <si>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</si>
  <si>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</si>
  <si>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</si>
  <si>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</si>
  <si>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</si>
  <si>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</si>
  <si>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</si>
  <si>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</si>
  <si>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</si>
  <si>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</si>
  <si>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</si>
  <si>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</si>
  <si>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</si>
  <si>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</si>
  <si>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</si>
  <si>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</si>
  <si>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</si>
  <si>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</si>
  <si>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</si>
  <si>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</si>
  <si>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</si>
  <si>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</si>
  <si>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</si>
  <si>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</si>
  <si>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</si>
  <si>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</si>
  <si>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</si>
  <si>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</si>
  <si>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</si>
  <si>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</si>
  <si>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</si>
  <si>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</si>
  <si>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</si>
  <si>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</si>
  <si>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</si>
  <si>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</si>
  <si>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</si>
  <si>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</si>
  <si>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</si>
  <si>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</si>
  <si>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</si>
  <si>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</si>
  <si>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</si>
  <si>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</si>
  <si>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</si>
  <si>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</si>
  <si>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</si>
  <si>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</si>
  <si>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</si>
  <si>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</si>
  <si>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</si>
  <si>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</si>
  <si>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</si>
  <si>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</si>
  <si>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</si>
  <si>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</si>
  <si>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</si>
  <si>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</si>
  <si>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</si>
  <si>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</si>
  <si>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</si>
  <si>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</si>
  <si>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</si>
  <si>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</si>
  <si>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</si>
  <si>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</si>
  <si>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</si>
  <si>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</si>
  <si>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</si>
  <si>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</si>
  <si>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</si>
  <si>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</si>
  <si>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</si>
  <si>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</si>
  <si>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</si>
  <si>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</si>
  <si>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</si>
  <si>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</si>
  <si>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</si>
  <si>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</si>
  <si>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</si>
  <si>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</si>
  <si>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</si>
  <si>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</si>
  <si>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</si>
  <si>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</si>
  <si>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</si>
  <si>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</si>
  <si>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</si>
  <si>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</si>
  <si>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</si>
  <si>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</si>
  <si>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</si>
  <si>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</si>
  <si>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</si>
  <si>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</si>
  <si>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</si>
  <si>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</si>
  <si>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</si>
  <si>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</si>
  <si>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</si>
  <si>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</si>
  <si>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</si>
  <si>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</si>
  <si>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</si>
  <si>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</si>
  <si>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</si>
  <si>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</si>
  <si>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</si>
  <si>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</si>
  <si>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</si>
  <si>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</si>
  <si>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</si>
  <si>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</si>
  <si>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</si>
  <si>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</si>
  <si>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</si>
  <si>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</si>
  <si>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</si>
  <si>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</si>
  <si>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</si>
  <si>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</si>
  <si>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</si>
  <si>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</si>
  <si>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</si>
  <si>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</si>
  <si>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</si>
  <si>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</si>
  <si>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</si>
  <si>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</si>
  <si>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</si>
  <si>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</si>
  <si>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</si>
  <si>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</si>
  <si>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</si>
  <si>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</si>
  <si>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</si>
  <si>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</si>
  <si>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</si>
  <si>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</si>
  <si>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</si>
  <si>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</si>
  <si>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</si>
  <si>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</si>
  <si>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</si>
  <si>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</si>
  <si>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</si>
  <si>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</si>
  <si>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</si>
  <si>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</si>
  <si>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</si>
  <si>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</si>
  <si>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</si>
  <si>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</si>
  <si>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</si>
  <si>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</si>
  <si>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</si>
  <si>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</si>
  <si>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</si>
  <si>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</si>
  <si>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</si>
  <si>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</si>
  <si>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</si>
  <si>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</si>
  <si>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</si>
  <si>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</si>
  <si>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</si>
  <si>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</si>
  <si>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</si>
  <si>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</si>
  <si>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</si>
  <si>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</si>
  <si>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</si>
  <si>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</si>
  <si>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</si>
  <si>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</si>
  <si>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</si>
  <si>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</si>
  <si>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</si>
  <si>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</si>
  <si>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</si>
  <si>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</si>
  <si>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</si>
  <si>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</si>
  <si>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</si>
  <si>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</si>
  <si>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</si>
  <si>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</si>
  <si>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</si>
  <si>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</si>
  <si>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</si>
  <si>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</si>
  <si>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</si>
  <si>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</si>
  <si>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</si>
  <si>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</si>
  <si>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</si>
  <si>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</si>
  <si>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</si>
  <si>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</si>
  <si>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</si>
  <si>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</si>
  <si>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</si>
  <si>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</si>
  <si>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</si>
  <si>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</si>
  <si>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</si>
  <si>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</si>
  <si>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</si>
  <si>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</si>
  <si>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</si>
  <si>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</si>
  <si>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</si>
  <si>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</si>
  <si>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</si>
  <si>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</si>
  <si>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</si>
  <si>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</si>
  <si>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</si>
  <si>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</si>
  <si>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</si>
  <si>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</si>
  <si>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</si>
  <si>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</si>
  <si>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</si>
  <si>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</si>
  <si>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</si>
  <si>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</si>
  <si>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</si>
  <si>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</si>
  <si>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</si>
  <si>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</si>
  <si>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</si>
  <si>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</si>
  <si>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</si>
  <si>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</si>
  <si>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</si>
  <si>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</si>
  <si>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</si>
  <si>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</si>
  <si>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</si>
  <si>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</si>
  <si>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</si>
  <si>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</si>
  <si>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</si>
  <si>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</si>
  <si>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</si>
  <si>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</si>
  <si>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</si>
  <si>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</si>
  <si>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</si>
  <si>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</si>
  <si>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</si>
  <si>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</si>
  <si>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</si>
  <si>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</si>
  <si>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</si>
  <si>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</si>
  <si>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</si>
  <si>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</si>
  <si>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</si>
  <si>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</si>
  <si>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</si>
  <si>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</si>
  <si>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</si>
  <si>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</si>
  <si>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</si>
  <si>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</si>
  <si>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</si>
  <si>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</si>
  <si>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</si>
  <si>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</si>
  <si>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</si>
  <si>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</si>
  <si>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</si>
  <si>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</si>
  <si>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</si>
  <si>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</si>
  <si>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</si>
  <si>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</si>
  <si>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</si>
  <si>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</si>
  <si>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</si>
  <si>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</si>
  <si>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</si>
  <si>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</si>
  <si>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</si>
  <si>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</si>
  <si>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</si>
  <si>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</si>
  <si>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</si>
  <si>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</si>
  <si>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</si>
  <si>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</si>
  <si>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</si>
  <si>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</si>
  <si>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</si>
  <si>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</si>
  <si>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</si>
  <si>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</si>
  <si>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</si>
  <si>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</si>
  <si>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</si>
  <si>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</si>
  <si>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</si>
  <si>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</si>
  <si>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</si>
  <si>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</si>
  <si>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</si>
  <si>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</si>
  <si>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</si>
  <si>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</si>
  <si>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</si>
  <si>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</si>
  <si>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</si>
  <si>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</si>
  <si>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</si>
  <si>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</si>
  <si>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</si>
  <si>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</si>
  <si>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</si>
  <si>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</si>
  <si>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</si>
  <si>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</si>
  <si>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</si>
  <si>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</si>
  <si>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</si>
  <si>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</si>
  <si>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</si>
  <si>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</si>
  <si>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</si>
  <si>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</si>
  <si>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</si>
  <si>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</si>
  <si>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</si>
  <si>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</si>
  <si>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</si>
  <si>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</si>
  <si>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</si>
  <si>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</si>
  <si>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</si>
  <si>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</si>
  <si>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</si>
  <si>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</si>
  <si>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</si>
  <si>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</si>
  <si>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</si>
  <si>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</si>
  <si>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</si>
  <si>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</si>
  <si>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</si>
  <si>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</si>
  <si>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</si>
  <si>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</si>
  <si>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</si>
  <si>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</si>
  <si>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</si>
  <si>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</si>
  <si>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</si>
  <si>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</si>
  <si>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</si>
  <si>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</si>
  <si>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</si>
  <si>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</si>
  <si>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</si>
  <si>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</si>
  <si>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</si>
  <si>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</si>
  <si>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</si>
  <si>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</si>
  <si>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</si>
  <si>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</si>
  <si>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</si>
  <si>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</si>
  <si>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</si>
  <si>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</si>
  <si>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</si>
  <si>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</si>
  <si>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</si>
  <si>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</si>
  <si>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</si>
  <si>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</si>
  <si>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</si>
  <si>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</si>
  <si>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</si>
  <si>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</si>
  <si>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</si>
  <si>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</si>
  <si>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</si>
  <si>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</si>
  <si>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</si>
  <si>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</si>
  <si>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</si>
  <si>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</si>
  <si>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</si>
  <si>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</si>
  <si>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</si>
  <si>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</si>
  <si>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</si>
  <si>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</si>
  <si>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</si>
  <si>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</si>
  <si>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</si>
  <si>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</si>
  <si>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</si>
  <si>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</si>
  <si>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</si>
  <si>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</si>
  <si>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</si>
  <si>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</si>
  <si>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</si>
  <si>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</si>
  <si>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</si>
  <si>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</si>
  <si>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</si>
  <si>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</si>
  <si>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</si>
  <si>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</si>
  <si>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</si>
  <si>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</si>
  <si>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</si>
  <si>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</si>
  <si>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</si>
  <si>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</si>
  <si>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</si>
  <si>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</si>
  <si>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</si>
  <si>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</si>
  <si>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</si>
  <si>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</si>
  <si>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</si>
  <si>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</si>
  <si>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</si>
  <si>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</si>
  <si>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</si>
  <si>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</si>
  <si>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</si>
  <si>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</si>
  <si>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</si>
  <si>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</si>
  <si>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</si>
  <si>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</si>
  <si>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</si>
  <si>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</si>
  <si>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</si>
  <si>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</si>
  <si>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</si>
  <si>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</si>
  <si>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</si>
  <si>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</si>
  <si>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</si>
  <si>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</si>
  <si>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</si>
  <si>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</si>
  <si>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</si>
  <si>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</si>
  <si>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</si>
  <si>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</si>
  <si>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</si>
  <si>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</si>
  <si>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</si>
  <si>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</si>
  <si>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</si>
  <si>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</si>
  <si>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</si>
  <si>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</si>
  <si>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</si>
  <si>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</si>
  <si>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</si>
  <si>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</si>
  <si>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</si>
  <si>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</si>
  <si>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</si>
  <si>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</si>
  <si>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</si>
  <si>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</si>
  <si>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</si>
  <si>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</si>
  <si>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</si>
  <si>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</si>
  <si>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</si>
  <si>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</si>
  <si>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</si>
  <si>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</si>
  <si>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</si>
  <si>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</si>
  <si>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</si>
  <si>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</si>
  <si>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</si>
  <si>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</si>
  <si>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</si>
  <si>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</si>
  <si>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</si>
  <si>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</si>
  <si>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</si>
  <si>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</si>
  <si>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</si>
  <si>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</si>
  <si>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</si>
  <si>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</si>
  <si>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</si>
  <si>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</si>
  <si>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</si>
  <si>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</si>
  <si>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</si>
  <si>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</si>
  <si>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</si>
  <si>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</si>
  <si>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</si>
  <si>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</si>
  <si>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</si>
  <si>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</si>
  <si>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</si>
  <si>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</si>
  <si>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</si>
  <si>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</si>
  <si>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</si>
  <si>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</si>
  <si>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</si>
  <si>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</si>
  <si>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</si>
  <si>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</si>
  <si>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</si>
  <si>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</si>
  <si>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</si>
  <si>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</si>
  <si>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</si>
  <si>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</si>
  <si>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</si>
  <si>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</si>
  <si>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</si>
  <si>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</si>
  <si>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</si>
  <si>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</si>
  <si>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</si>
  <si>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</si>
  <si>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</si>
  <si>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</si>
  <si>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</si>
  <si>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</si>
  <si>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</si>
  <si>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</si>
  <si>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</si>
  <si>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</si>
  <si>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</si>
  <si>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</si>
  <si>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</si>
  <si>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</si>
  <si>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</si>
  <si>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</si>
  <si>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</si>
  <si>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</si>
  <si>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</si>
  <si>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</si>
  <si>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</si>
  <si>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</si>
  <si>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</si>
  <si>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</si>
  <si>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</si>
  <si>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</si>
  <si>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</si>
  <si>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</si>
  <si>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</si>
  <si>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</si>
  <si>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</si>
  <si>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</si>
  <si>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</si>
  <si>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</si>
  <si>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</si>
  <si>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</si>
  <si>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</si>
  <si>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</si>
  <si>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</si>
  <si>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</si>
  <si>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</si>
  <si>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</si>
  <si>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</si>
  <si>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</si>
  <si>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</si>
  <si>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</si>
  <si>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</si>
  <si>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</si>
  <si>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</si>
  <si>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</si>
  <si>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</si>
  <si>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</si>
  <si>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</si>
  <si>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</si>
  <si>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</si>
  <si>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</si>
  <si>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</si>
  <si>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</si>
  <si>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</si>
  <si>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</si>
  <si>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</si>
  <si>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</si>
  <si>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</si>
  <si>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</si>
  <si>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</si>
  <si>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</si>
  <si>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</si>
  <si>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</si>
  <si>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</si>
  <si>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</si>
  <si>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</si>
  <si>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</si>
  <si>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</si>
  <si>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</si>
  <si>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</si>
  <si>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</si>
  <si>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</si>
  <si>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</si>
  <si>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</si>
  <si>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</si>
  <si>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</si>
  <si>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</si>
  <si>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</si>
  <si>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</si>
  <si>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</si>
  <si>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</si>
  <si>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</si>
  <si>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</si>
  <si>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</si>
  <si>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</si>
  <si>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</si>
  <si>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</si>
  <si>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</si>
  <si>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</si>
  <si>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</si>
  <si>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</si>
  <si>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</si>
  <si>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</si>
  <si>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</si>
  <si>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</si>
  <si>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</si>
  <si>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</si>
  <si>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</si>
  <si>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</si>
  <si>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</si>
  <si>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</si>
  <si>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</si>
  <si>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</si>
  <si>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</si>
  <si>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</si>
  <si>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</si>
  <si>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</si>
  <si>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</si>
  <si>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</si>
  <si>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</si>
  <si>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</si>
  <si>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</si>
  <si>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</si>
  <si>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</si>
  <si>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</si>
  <si>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</si>
  <si>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</si>
  <si>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</si>
  <si>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</si>
  <si>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</si>
  <si>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</si>
  <si>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</si>
  <si>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</si>
  <si>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</si>
  <si>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</si>
  <si>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</si>
  <si>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</si>
  <si>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</si>
  <si>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</si>
  <si>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</si>
  <si>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</si>
  <si>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</si>
  <si>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</si>
  <si>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</si>
  <si>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</si>
  <si>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</si>
  <si>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</si>
  <si>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</si>
  <si>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</si>
  <si>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</si>
  <si>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</si>
  <si>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</si>
  <si>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</si>
  <si>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</si>
  <si>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</si>
  <si>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</si>
  <si>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</si>
  <si>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</si>
  <si>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</si>
  <si>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</si>
  <si>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</si>
  <si>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</si>
  <si>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</si>
  <si>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</si>
  <si>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</si>
  <si>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</si>
  <si>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</si>
  <si>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</si>
  <si>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</si>
  <si>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</si>
  <si>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</si>
  <si>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</si>
  <si>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</si>
  <si>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</si>
  <si>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</si>
  <si>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</si>
  <si>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</si>
  <si>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</si>
  <si>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</si>
  <si>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</si>
  <si>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</si>
  <si>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</si>
  <si>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</si>
  <si>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</si>
  <si>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</si>
  <si>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</si>
  <si>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</si>
  <si>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</si>
  <si>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</si>
  <si>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</si>
  <si>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</si>
  <si>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</si>
  <si>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</si>
  <si>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</si>
  <si>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</si>
  <si>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</si>
  <si>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</si>
  <si>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</si>
  <si>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</si>
  <si>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</si>
  <si>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</si>
  <si>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</si>
  <si>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</si>
  <si>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</si>
  <si>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</si>
  <si>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</si>
  <si>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</si>
  <si>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</si>
  <si>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</si>
  <si>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</si>
  <si>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</si>
  <si>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</si>
  <si>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</si>
  <si>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</si>
  <si>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</si>
  <si>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</si>
  <si>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</si>
  <si>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</si>
  <si>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</si>
  <si>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</si>
  <si>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</si>
  <si>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</si>
  <si>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</si>
  <si>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</si>
  <si>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</si>
  <si>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</si>
  <si>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</si>
  <si>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</si>
  <si>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</si>
  <si>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</si>
  <si>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</si>
  <si>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</si>
  <si>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</si>
  <si>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</si>
  <si>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</si>
  <si>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</si>
  <si>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</si>
  <si>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</si>
  <si>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</si>
  <si>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</si>
  <si>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</si>
  <si>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</si>
  <si>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</si>
  <si>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</si>
  <si>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</si>
  <si>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</si>
  <si>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</si>
  <si>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</si>
  <si>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</si>
  <si>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</si>
  <si>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</si>
  <si>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</si>
  <si>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</si>
  <si>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</si>
  <si>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</si>
  <si>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</si>
  <si>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</si>
  <si>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</si>
  <si>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</si>
  <si>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</si>
  <si>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</si>
  <si>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</si>
  <si>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</si>
  <si>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</si>
  <si>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</si>
  <si>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</si>
  <si>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</si>
  <si>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</si>
  <si>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</si>
  <si>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</si>
  <si>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</si>
  <si>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</si>
  <si>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</si>
  <si>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</si>
  <si>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</si>
  <si>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</si>
  <si>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</si>
  <si>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</si>
  <si>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</si>
  <si>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</si>
  <si>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</si>
  <si>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</si>
  <si>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</si>
  <si>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</si>
  <si>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</si>
  <si>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</si>
  <si>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</si>
  <si>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</si>
  <si>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</si>
  <si>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</si>
  <si>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</si>
  <si>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</si>
  <si>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</si>
  <si>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</si>
  <si>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</si>
  <si>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</si>
  <si>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</si>
  <si>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</si>
  <si>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</si>
  <si>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</si>
  <si>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</si>
  <si>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</si>
  <si>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</si>
  <si>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</si>
  <si>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</si>
  <si>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</si>
  <si>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</si>
  <si>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</si>
  <si>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</si>
  <si>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</si>
  <si>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</si>
  <si>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</si>
  <si>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</si>
  <si>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</si>
  <si>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</si>
  <si>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</si>
  <si>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</si>
  <si>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</si>
  <si>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</si>
  <si>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</si>
  <si>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</si>
  <si>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</si>
  <si>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</si>
  <si>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</si>
  <si>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</si>
  <si>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</si>
  <si>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</si>
  <si>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</si>
  <si>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</si>
  <si>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</si>
  <si>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</si>
  <si>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</si>
  <si>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</si>
  <si>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</si>
  <si>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</si>
  <si>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</si>
  <si>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</si>
  <si>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</si>
  <si>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</si>
  <si>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</si>
  <si>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</si>
  <si>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</si>
  <si>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</si>
  <si>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</si>
  <si>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</si>
  <si>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</si>
  <si>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</si>
  <si>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</si>
  <si>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</si>
  <si>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</si>
  <si>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</si>
  <si>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</si>
  <si>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</si>
  <si>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</si>
  <si>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</si>
  <si>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</si>
  <si>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</si>
  <si>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</si>
  <si>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</si>
  <si>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</si>
  <si>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</si>
  <si>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</si>
  <si>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</si>
  <si>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</si>
  <si>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</si>
  <si>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</si>
  <si>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</si>
  <si>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</si>
  <si>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</si>
  <si>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</si>
  <si>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</si>
  <si>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</si>
  <si>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</si>
  <si>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</si>
  <si>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</si>
  <si>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</si>
  <si>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</si>
  <si>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</si>
  <si>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</si>
  <si>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</si>
  <si>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</si>
  <si>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</si>
  <si>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</si>
  <si>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</si>
  <si>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</si>
  <si>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</si>
  <si>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</si>
  <si>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</si>
  <si>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</si>
  <si>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</si>
  <si>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</si>
  <si>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</si>
  <si>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</si>
  <si>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</si>
  <si>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</si>
  <si>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</si>
  <si>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</si>
  <si>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</si>
  <si>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</si>
  <si>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</si>
  <si>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</si>
  <si>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</si>
  <si>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</si>
  <si>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</si>
  <si>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</si>
  <si>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</si>
  <si>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</si>
  <si>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</si>
  <si>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</si>
  <si>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</si>
  <si>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</si>
  <si>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</si>
  <si>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</si>
  <si>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</si>
  <si>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</si>
  <si>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</si>
  <si>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</si>
  <si>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</si>
  <si>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</si>
  <si>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</si>
  <si>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</si>
  <si>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</si>
  <si>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</si>
  <si>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</si>
  <si>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</si>
  <si>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</si>
  <si>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</si>
  <si>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</si>
  <si>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</si>
  <si>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</si>
  <si>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</si>
  <si>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</si>
  <si>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</si>
  <si>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</si>
  <si>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</si>
  <si>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</si>
  <si>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</si>
  <si>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</si>
  <si>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</si>
  <si>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</si>
  <si>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</si>
  <si>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</si>
  <si>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</si>
  <si>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</si>
  <si>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</si>
  <si>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</si>
  <si>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</si>
  <si>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</si>
  <si>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</si>
  <si>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</si>
  <si>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</si>
  <si>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</si>
  <si>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</si>
  <si>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</si>
  <si>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</si>
  <si>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</si>
  <si>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</si>
  <si>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</si>
  <si>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</si>
  <si>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</si>
  <si>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</si>
  <si>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</si>
  <si>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</si>
  <si>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</si>
  <si>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</si>
  <si>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</si>
  <si>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</si>
  <si>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</si>
  <si>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</si>
  <si>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</si>
  <si>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</si>
  <si>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</si>
  <si>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</si>
  <si>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</si>
  <si>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</si>
  <si>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</si>
  <si>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</si>
  <si>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</si>
  <si>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</si>
  <si>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</si>
  <si>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</si>
  <si>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</si>
  <si>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</si>
  <si>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</si>
  <si>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</si>
  <si>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</si>
  <si>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</si>
  <si>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</si>
  <si>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</si>
  <si>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</si>
  <si>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</si>
  <si>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</si>
  <si>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</si>
  <si>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</si>
  <si>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</si>
  <si>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</si>
  <si>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</si>
  <si>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</si>
  <si>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</si>
  <si>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</si>
  <si>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</si>
  <si>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</si>
  <si>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</si>
  <si>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</si>
  <si>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</si>
  <si>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</si>
  <si>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</si>
  <si>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</si>
  <si>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</si>
  <si>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</si>
  <si>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</si>
  <si>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</si>
  <si>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</si>
  <si>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</si>
  <si>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</si>
  <si>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</si>
  <si>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</si>
  <si>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</si>
  <si>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</si>
  <si>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</si>
  <si>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</si>
  <si>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</si>
  <si>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</si>
  <si>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</si>
  <si>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</si>
  <si>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</si>
  <si>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</si>
  <si>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</si>
  <si>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</si>
  <si>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</si>
  <si>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</si>
  <si>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</si>
  <si>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</si>
  <si>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</si>
  <si>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</si>
  <si>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</si>
  <si>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</si>
  <si>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</si>
  <si>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</si>
  <si>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</si>
  <si>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</si>
  <si>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</si>
  <si>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</si>
  <si>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</si>
  <si>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</si>
  <si>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</si>
  <si>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</si>
  <si>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</si>
  <si>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</si>
  <si>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</si>
  <si>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</si>
  <si>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</si>
  <si>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</si>
  <si>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</si>
  <si>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</si>
  <si>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</si>
  <si>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</si>
  <si>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</si>
  <si>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</si>
  <si>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</si>
  <si>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</si>
  <si>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</si>
  <si>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</si>
  <si>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</si>
  <si>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</si>
  <si>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</si>
  <si>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</si>
  <si>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</si>
  <si>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</si>
  <si>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</si>
  <si>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</si>
  <si>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</si>
  <si>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</si>
  <si>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</si>
  <si>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</si>
  <si>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</si>
  <si>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</si>
  <si>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</si>
  <si>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</si>
  <si>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</si>
  <si>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</si>
  <si>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</si>
  <si>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</si>
  <si>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</si>
  <si>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</si>
  <si>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</si>
  <si>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</si>
  <si>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</si>
  <si>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</si>
  <si>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</si>
  <si>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</si>
  <si>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</si>
  <si>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</si>
  <si>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</si>
  <si>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</si>
  <si>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</si>
  <si>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</si>
  <si>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</si>
  <si>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</si>
  <si>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</si>
  <si>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</si>
  <si>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</si>
  <si>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</si>
  <si>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</si>
  <si>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</si>
  <si>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</si>
  <si>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</si>
  <si>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</si>
  <si>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</si>
  <si>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</si>
  <si>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</si>
  <si>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</si>
  <si>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</si>
  <si>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</si>
  <si>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</si>
  <si>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</si>
  <si>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</si>
  <si>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</si>
  <si>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</si>
  <si>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</si>
  <si>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</si>
  <si>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</si>
  <si>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</si>
  <si>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</si>
  <si>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</si>
  <si>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</si>
  <si>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</si>
  <si>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</si>
  <si>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</si>
  <si>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</si>
  <si>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</si>
  <si>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</si>
  <si>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</si>
  <si>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</si>
  <si>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</si>
  <si>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</si>
  <si>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</si>
  <si>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</si>
  <si>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</si>
  <si>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</si>
  <si>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</si>
  <si>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</si>
  <si>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</si>
  <si>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</si>
  <si>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</si>
  <si>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</si>
  <si>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</si>
  <si>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</si>
  <si>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</si>
  <si>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</si>
  <si>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</si>
  <si>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</si>
  <si>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</si>
  <si>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</si>
  <si>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</si>
  <si>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</si>
  <si>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</si>
  <si>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</si>
  <si>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</si>
  <si>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</si>
  <si>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</si>
  <si>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</si>
  <si>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</si>
  <si>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</si>
  <si>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</si>
  <si>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</si>
  <si>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</si>
  <si>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</si>
  <si>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</si>
  <si>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</si>
  <si>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</si>
  <si>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</si>
  <si>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</si>
  <si>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</si>
  <si>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</si>
  <si>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</si>
  <si>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</si>
  <si>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</si>
  <si>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</si>
  <si>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</si>
  <si>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</si>
  <si>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</si>
  <si>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</si>
  <si>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</si>
  <si>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</si>
  <si>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</si>
  <si>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</si>
  <si>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</si>
  <si>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</si>
  <si>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</si>
  <si>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</si>
  <si>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</si>
  <si>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</si>
  <si>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</si>
  <si>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</si>
  <si>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</si>
  <si>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</si>
  <si>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</si>
  <si>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</si>
  <si>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</si>
  <si>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</si>
  <si>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</si>
  <si>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</si>
  <si>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</si>
  <si>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</si>
  <si>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</si>
  <si>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</si>
  <si>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</si>
  <si>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</si>
  <si>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</si>
  <si>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</si>
  <si>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</si>
  <si>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</si>
  <si>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</si>
  <si>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</si>
  <si>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</si>
  <si>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</si>
  <si>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</si>
  <si>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</si>
  <si>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</si>
  <si>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</si>
  <si>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</si>
  <si>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</si>
  <si>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</si>
  <si>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</si>
  <si>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</si>
  <si>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</si>
  <si>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</si>
  <si>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</si>
  <si>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</si>
  <si>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</si>
  <si>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</si>
  <si>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</si>
  <si>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</si>
  <si>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</si>
  <si>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</si>
  <si>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</si>
  <si>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</si>
  <si>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</si>
  <si>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</si>
  <si>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</si>
  <si>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</si>
  <si>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</si>
  <si>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</si>
  <si>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</si>
  <si>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</si>
  <si>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</si>
  <si>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</si>
  <si>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</si>
  <si>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</si>
  <si>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</si>
  <si>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</si>
  <si>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</si>
  <si>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</si>
  <si>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</si>
  <si>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</si>
  <si>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</si>
  <si>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</si>
  <si>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</si>
  <si>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</si>
  <si>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</si>
  <si>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</si>
  <si>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</si>
  <si>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</si>
  <si>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</si>
  <si>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</si>
  <si>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</si>
  <si>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</si>
  <si>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</si>
  <si>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</si>
  <si>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</si>
  <si>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</si>
  <si>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</si>
  <si>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</si>
  <si>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</si>
  <si>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</si>
  <si>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</si>
  <si>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</si>
  <si>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</si>
  <si>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</si>
  <si>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</si>
  <si>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</si>
  <si>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</si>
  <si>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</si>
  <si>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</si>
  <si>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</si>
  <si>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</si>
  <si>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</si>
  <si>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</si>
  <si>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</si>
  <si>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</si>
  <si>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</si>
  <si>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</si>
  <si>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</si>
  <si>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</si>
  <si>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</si>
  <si>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</si>
  <si>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</si>
  <si>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</si>
  <si>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</si>
  <si>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</si>
  <si>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</si>
  <si>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</si>
  <si>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</si>
  <si>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</si>
  <si>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</si>
  <si>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</si>
  <si>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</si>
  <si>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</si>
  <si>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</si>
  <si>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</si>
  <si>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</si>
  <si>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</si>
  <si>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</si>
  <si>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</si>
  <si>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</si>
  <si>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</si>
  <si>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</si>
  <si>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</si>
  <si>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</si>
  <si>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</si>
  <si>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</si>
  <si>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</si>
  <si>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</si>
  <si>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</si>
  <si>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</si>
  <si>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</si>
  <si>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</si>
  <si>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</si>
  <si>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</si>
  <si>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</si>
  <si>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</si>
  <si>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</si>
  <si>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</si>
  <si>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</si>
  <si>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</si>
  <si>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</si>
  <si>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</si>
  <si>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</si>
  <si>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</si>
  <si>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</si>
  <si>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</si>
  <si>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</si>
  <si>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</si>
  <si>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</si>
  <si>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</si>
  <si>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</si>
  <si>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</si>
  <si>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</si>
  <si>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</si>
  <si>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</si>
  <si>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</si>
  <si>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</si>
  <si>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</si>
  <si>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</si>
  <si>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</si>
  <si>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</si>
  <si>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</si>
  <si>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</si>
  <si>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</si>
  <si>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</si>
  <si>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</si>
  <si>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</si>
  <si>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</si>
  <si>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</si>
  <si>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</si>
  <si>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</si>
  <si>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</si>
  <si>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</si>
  <si>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</si>
  <si>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</si>
  <si>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</si>
  <si>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</si>
  <si>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</si>
  <si>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</si>
  <si>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</si>
  <si>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</si>
  <si>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</si>
  <si>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</si>
  <si>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</si>
  <si>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</si>
  <si>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</si>
  <si>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</si>
  <si>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</si>
  <si>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</si>
  <si>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</si>
  <si>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</si>
  <si>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</si>
  <si>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</si>
  <si>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</si>
  <si>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</si>
  <si>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</si>
  <si>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</si>
  <si>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</si>
  <si>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</si>
  <si>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</si>
  <si>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</si>
  <si>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</si>
  <si>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</si>
  <si>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</si>
  <si>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</si>
  <si>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</si>
  <si>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</si>
  <si>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</si>
  <si>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</si>
  <si>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</si>
  <si>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</si>
  <si>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</si>
  <si>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</si>
  <si>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</si>
  <si>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</si>
  <si>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</si>
  <si>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</si>
  <si>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</si>
  <si>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</si>
  <si>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</si>
  <si>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</si>
  <si>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</si>
  <si>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</si>
  <si>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</si>
  <si>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</si>
  <si>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</si>
  <si>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</si>
  <si>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</si>
  <si>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</si>
  <si>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</si>
  <si>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</si>
  <si>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</si>
  <si>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</si>
  <si>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</si>
  <si>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</si>
  <si>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</si>
  <si>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</si>
  <si>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</si>
  <si>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</si>
  <si>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</si>
  <si>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</si>
  <si>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</si>
  <si>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</si>
  <si>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</si>
  <si>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</si>
  <si>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</si>
  <si>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</si>
  <si>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</si>
  <si>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</si>
  <si>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</si>
  <si>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</si>
  <si>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</si>
  <si>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</si>
  <si>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</si>
  <si>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</si>
  <si>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</si>
  <si>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</si>
  <si>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</si>
  <si>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</si>
  <si>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</si>
  <si>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</si>
  <si>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</si>
  <si>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</si>
  <si>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</si>
  <si>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</si>
  <si>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</si>
  <si>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</si>
  <si>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</si>
  <si>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</si>
  <si>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</si>
  <si>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</si>
  <si>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</si>
  <si>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</si>
  <si>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</si>
  <si>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</si>
  <si>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</si>
  <si>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</si>
  <si>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</si>
  <si>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</si>
  <si>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</si>
  <si>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</si>
  <si>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</si>
  <si>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</si>
  <si>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</si>
  <si>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</si>
  <si>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</si>
  <si>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</si>
  <si>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</si>
  <si>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</si>
  <si>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</si>
  <si>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</si>
  <si>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</si>
  <si>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</si>
  <si>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</si>
  <si>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</si>
  <si>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</si>
  <si>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</si>
  <si>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</si>
  <si>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</si>
  <si>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</si>
  <si>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</si>
  <si>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</si>
  <si>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</si>
  <si>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</si>
  <si>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</si>
  <si>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</si>
  <si>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</si>
  <si>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</si>
  <si>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</si>
  <si>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</si>
  <si>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</si>
  <si>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</si>
  <si>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</si>
  <si>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</si>
  <si>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</si>
  <si>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</si>
  <si>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</si>
  <si>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</si>
  <si>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</si>
  <si>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</si>
  <si>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</si>
  <si>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</si>
  <si>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</si>
  <si>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</si>
  <si>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</si>
  <si>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</si>
  <si>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</si>
  <si>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</si>
  <si>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</si>
  <si>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</si>
  <si>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</si>
  <si>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</si>
  <si>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</si>
  <si>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</si>
  <si>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</si>
  <si>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</si>
  <si>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</si>
  <si>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</si>
  <si>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</si>
  <si>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</si>
  <si>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</si>
  <si>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</si>
  <si>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</si>
  <si>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</si>
  <si>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</si>
  <si>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</si>
  <si>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</si>
  <si>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</si>
  <si>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</si>
  <si>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</si>
  <si>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</si>
  <si>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</si>
  <si>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</si>
  <si>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</si>
  <si>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</si>
  <si>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</si>
  <si>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</si>
  <si>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</si>
  <si>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</si>
  <si>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</si>
  <si>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</si>
  <si>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</si>
  <si>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</si>
  <si>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</si>
  <si>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</si>
  <si>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</si>
  <si>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</si>
  <si>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</si>
  <si>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</si>
  <si>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</si>
  <si>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</si>
  <si>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</si>
  <si>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</si>
  <si>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</si>
  <si>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</si>
  <si>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</si>
  <si>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</si>
  <si>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</si>
  <si>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</si>
  <si>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</si>
  <si>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</si>
  <si>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</si>
  <si>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</si>
  <si>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</si>
  <si>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</si>
  <si>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</si>
  <si>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</si>
  <si>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</si>
  <si>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</si>
  <si>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</si>
  <si>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</si>
  <si>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</si>
  <si>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</si>
  <si>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</si>
  <si>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</si>
  <si>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</si>
  <si>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</si>
  <si>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</si>
  <si>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</si>
  <si>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</si>
  <si>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</si>
  <si>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</si>
  <si>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</si>
  <si>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</si>
  <si>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</si>
  <si>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</si>
  <si>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</si>
  <si>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</si>
  <si>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</si>
  <si>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</si>
  <si>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</si>
  <si>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</si>
  <si>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</si>
  <si>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</si>
  <si>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</si>
  <si>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</si>
  <si>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</si>
  <si>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</si>
  <si>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</si>
  <si>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</si>
  <si>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</si>
  <si>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</si>
  <si>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</si>
  <si>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</si>
  <si>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</si>
  <si>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</si>
  <si>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</si>
  <si>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</si>
  <si>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</si>
  <si>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</si>
  <si>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</si>
  <si>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</si>
  <si>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</si>
  <si>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</si>
  <si>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</si>
  <si>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</si>
  <si>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</si>
  <si>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</si>
  <si>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</si>
  <si>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</si>
  <si>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</si>
  <si>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</si>
  <si>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</si>
  <si>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</si>
  <si>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</si>
  <si>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</si>
  <si>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</si>
  <si>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</si>
  <si>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</si>
  <si>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</si>
  <si>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</si>
  <si>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</si>
  <si>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</si>
  <si>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</si>
  <si>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</si>
  <si>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</si>
  <si>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</si>
  <si>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</si>
  <si>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</si>
  <si>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</si>
  <si>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</si>
  <si>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</si>
  <si>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</si>
  <si>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</si>
  <si>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</si>
  <si>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</si>
  <si>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</si>
  <si>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</si>
  <si>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</si>
  <si>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</si>
  <si>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</si>
  <si>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</si>
  <si>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</si>
  <si>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</si>
  <si>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</si>
  <si>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</si>
  <si>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</si>
  <si>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</si>
  <si>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</si>
  <si>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</si>
  <si>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</si>
  <si>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</si>
  <si>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</si>
  <si>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</si>
  <si>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</si>
  <si>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</si>
  <si>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</si>
  <si>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</si>
  <si>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</si>
  <si>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</si>
  <si>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</si>
  <si>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</si>
  <si>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</si>
  <si>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</si>
  <si>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</si>
  <si>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</si>
  <si>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</si>
  <si>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</si>
  <si>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</si>
  <si>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</si>
  <si>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</si>
  <si>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</si>
  <si>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</si>
  <si>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</si>
  <si>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</si>
  <si>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</si>
  <si>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</si>
  <si>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</si>
  <si>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</si>
  <si>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</si>
  <si>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</si>
  <si>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</si>
  <si>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</si>
  <si>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</si>
  <si>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</si>
  <si>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</si>
  <si>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</si>
  <si>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</si>
  <si>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</si>
  <si>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</si>
  <si>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</si>
  <si>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</si>
  <si>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</si>
  <si>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</si>
  <si>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</si>
  <si>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</si>
  <si>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</si>
  <si>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</si>
  <si>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</si>
  <si>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</si>
  <si>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</si>
  <si>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</si>
  <si>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</si>
  <si>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</si>
  <si>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</si>
  <si>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</si>
  <si>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</si>
  <si>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</si>
  <si>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</si>
  <si>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</si>
  <si>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</si>
  <si>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</si>
  <si>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</si>
  <si>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</si>
  <si>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</si>
  <si>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</si>
  <si>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</si>
  <si>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</si>
  <si>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</si>
  <si>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</si>
  <si>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</si>
  <si>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</si>
  <si>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</si>
  <si>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</si>
  <si>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</si>
  <si>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</si>
  <si>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</si>
  <si>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</si>
  <si>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</si>
  <si>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</si>
  <si>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</si>
  <si>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</si>
  <si>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</si>
  <si>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</si>
  <si>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</si>
  <si>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</si>
  <si>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</si>
  <si>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</si>
  <si>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</si>
  <si>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</si>
  <si>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</si>
  <si>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</si>
  <si>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</si>
  <si>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</si>
  <si>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</si>
  <si>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</si>
  <si>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</si>
  <si>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</si>
  <si>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</si>
  <si>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</si>
  <si>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</si>
  <si>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</si>
  <si>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</si>
  <si>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</si>
  <si>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</si>
  <si>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</si>
  <si>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</si>
  <si>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</si>
  <si>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</si>
  <si>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</si>
  <si>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</si>
  <si>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</si>
  <si>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</si>
  <si>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</si>
  <si>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</si>
  <si>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</si>
  <si>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</si>
  <si>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</si>
  <si>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</si>
  <si>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</si>
  <si>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</si>
  <si>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</si>
  <si>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</si>
  <si>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</si>
  <si>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</si>
  <si>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</si>
  <si>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</si>
  <si>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</si>
  <si>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</si>
  <si>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</si>
  <si>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</si>
  <si>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</si>
  <si>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</si>
  <si>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</si>
  <si>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</si>
  <si>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</si>
  <si>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</si>
  <si>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</si>
  <si>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</si>
  <si>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</si>
  <si>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</si>
  <si>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</si>
  <si>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</si>
  <si>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</si>
  <si>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</si>
  <si>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</si>
  <si>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</si>
  <si>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</si>
  <si>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</si>
  <si>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</si>
  <si>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</si>
  <si>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</si>
  <si>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</si>
  <si>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</si>
  <si>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</si>
  <si>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</si>
  <si>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</si>
  <si>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</si>
  <si>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</si>
  <si>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</si>
  <si>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</si>
  <si>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</si>
  <si>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</si>
  <si>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</si>
  <si>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</si>
  <si>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</si>
  <si>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</si>
  <si>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</si>
  <si>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</si>
  <si>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</si>
  <si>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</si>
  <si>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</si>
  <si>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</si>
  <si>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</si>
  <si>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</si>
  <si>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</si>
  <si>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</si>
  <si>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</si>
  <si>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</si>
  <si>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</si>
  <si>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</si>
  <si>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</si>
  <si>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</si>
  <si>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</si>
  <si>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</si>
  <si>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</si>
  <si>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</si>
  <si>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</si>
  <si>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</si>
  <si>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</si>
  <si>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</si>
  <si>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</si>
  <si>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</si>
  <si>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</si>
  <si>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</si>
  <si>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</si>
  <si>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</si>
  <si>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</si>
  <si>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</si>
  <si>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</si>
  <si>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</si>
  <si>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</si>
  <si>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</si>
  <si>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</si>
  <si>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</si>
  <si>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</si>
  <si>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</si>
  <si>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</si>
  <si>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</si>
  <si>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</si>
  <si>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</si>
  <si>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</si>
  <si>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</si>
  <si>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</si>
  <si>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</si>
  <si>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</si>
  <si>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</si>
  <si>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</si>
  <si>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</si>
  <si>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</si>
  <si>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</si>
  <si>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</si>
  <si>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</si>
  <si>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</si>
  <si>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</si>
  <si>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</si>
  <si>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</si>
  <si>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</si>
  <si>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</si>
  <si>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</si>
  <si>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</si>
  <si>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</si>
  <si>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</si>
  <si>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</si>
  <si>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</si>
  <si>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</si>
  <si>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</si>
  <si>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</si>
  <si>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</si>
  <si>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</si>
  <si>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</si>
  <si>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</si>
  <si>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</si>
  <si>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</si>
  <si>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</si>
  <si>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</si>
  <si>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</si>
  <si>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</si>
  <si>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</si>
  <si>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</si>
  <si>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</si>
  <si>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</si>
  <si>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</si>
  <si>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</si>
  <si>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</si>
  <si>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</si>
  <si>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</si>
  <si>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</si>
  <si>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</si>
  <si>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</si>
  <si>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</si>
  <si>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</si>
  <si>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</si>
  <si>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</si>
  <si>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</si>
  <si>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</si>
  <si>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</si>
  <si>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</si>
  <si>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</si>
  <si>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</si>
  <si>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</si>
  <si>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</si>
  <si>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</si>
  <si>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</si>
  <si>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</si>
  <si>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</si>
  <si>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</si>
  <si>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</si>
  <si>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</si>
  <si>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</si>
  <si>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</si>
  <si>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</si>
  <si>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</si>
  <si>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</si>
  <si>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</si>
  <si>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</si>
  <si>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</si>
  <si>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</si>
  <si>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</si>
  <si>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</si>
  <si>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</si>
  <si>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</si>
  <si>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</si>
  <si>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</si>
  <si>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</si>
  <si>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</si>
  <si>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</si>
  <si>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</si>
  <si>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</si>
  <si>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</si>
  <si>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</si>
  <si>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</si>
  <si>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</si>
  <si>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</si>
  <si>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</si>
  <si>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</si>
  <si>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</si>
  <si>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</si>
  <si>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</si>
  <si>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</si>
  <si>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</si>
  <si>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</si>
  <si>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</si>
  <si>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</si>
  <si>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</si>
  <si>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</si>
  <si>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</si>
  <si>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</si>
  <si>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</si>
  <si>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</si>
  <si>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</si>
  <si>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</si>
  <si>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</si>
  <si>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</si>
  <si>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</si>
  <si>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</si>
  <si>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</si>
  <si>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</si>
  <si>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</si>
  <si>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</si>
  <si>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</si>
  <si>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</si>
  <si>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</si>
  <si>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</si>
  <si>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</si>
  <si>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</si>
  <si>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</si>
  <si>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</si>
  <si>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</si>
  <si>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</si>
  <si>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</si>
  <si>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</si>
  <si>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</si>
  <si>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</si>
  <si>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</si>
  <si>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</si>
  <si>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</si>
  <si>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</si>
  <si>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</si>
  <si>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</si>
  <si>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</si>
  <si>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</si>
  <si>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</si>
  <si>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</si>
  <si>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</si>
  <si>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</si>
  <si>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</si>
  <si>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</si>
  <si>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</si>
  <si>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</si>
  <si>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</si>
  <si>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</si>
  <si>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</si>
  <si>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</si>
  <si>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</si>
  <si>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</si>
  <si>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</si>
  <si>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</si>
  <si>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</si>
  <si>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</si>
  <si>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</si>
  <si>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</si>
  <si>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</si>
  <si>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</si>
  <si>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</si>
  <si>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</si>
  <si>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</si>
  <si>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</si>
  <si>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</si>
  <si>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</si>
  <si>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</si>
  <si>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</si>
  <si>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</si>
  <si>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</si>
  <si>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</si>
  <si>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</si>
  <si>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</si>
  <si>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</si>
  <si>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</si>
  <si>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</si>
  <si>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</si>
  <si>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</si>
  <si>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</si>
  <si>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</si>
  <si>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</si>
  <si>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</si>
  <si>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</si>
  <si>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</si>
  <si>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</si>
  <si>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</si>
  <si>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</si>
  <si>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</si>
  <si>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</si>
  <si>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</si>
  <si>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</si>
  <si>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</si>
  <si>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</si>
  <si>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</si>
  <si>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</si>
  <si>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</si>
  <si>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</si>
  <si>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</si>
  <si>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</si>
  <si>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</si>
  <si>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</si>
  <si>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</si>
  <si>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</si>
  <si>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</si>
  <si>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</si>
  <si>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</si>
  <si>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</si>
  <si>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</si>
  <si>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</si>
  <si>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</si>
  <si>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</si>
  <si>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</si>
  <si>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</si>
  <si>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</si>
  <si>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</si>
  <si>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</si>
  <si>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</si>
  <si>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</si>
  <si>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</si>
  <si>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</si>
  <si>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</si>
  <si>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</si>
  <si>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</si>
  <si>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</si>
  <si>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</si>
  <si>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</si>
  <si>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</si>
  <si>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</si>
  <si>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</si>
  <si>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</si>
  <si>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</si>
  <si>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</si>
  <si>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</si>
  <si>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</si>
  <si>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</si>
  <si>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</si>
  <si>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</si>
  <si>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</si>
  <si>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</si>
  <si>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</si>
  <si>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</si>
  <si>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</si>
  <si>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</si>
  <si>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</si>
  <si>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</si>
  <si>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</si>
  <si>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</si>
  <si>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</si>
  <si>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</si>
  <si>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</si>
  <si>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</si>
  <si>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</si>
  <si>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</si>
  <si>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</si>
  <si>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</si>
  <si>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</si>
  <si>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</si>
  <si>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</si>
  <si>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</si>
  <si>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</si>
  <si>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</si>
  <si>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</si>
  <si>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</si>
  <si>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</si>
  <si>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</si>
  <si>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</si>
  <si>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</si>
  <si>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</si>
  <si>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</si>
  <si>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</si>
  <si>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</si>
  <si>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</si>
  <si>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</si>
  <si>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</si>
  <si>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</si>
  <si>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</si>
  <si>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</si>
  <si>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</si>
  <si>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</si>
  <si>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</si>
  <si>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</si>
  <si>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</si>
  <si>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</si>
  <si>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</si>
  <si>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</si>
  <si>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</si>
  <si>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</si>
  <si>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</si>
  <si>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</si>
  <si>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</si>
  <si>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</si>
  <si>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</si>
  <si>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</si>
  <si>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</si>
  <si>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</si>
  <si>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</si>
  <si>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</si>
  <si>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</si>
  <si>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</si>
  <si>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</si>
  <si>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</si>
  <si>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</si>
  <si>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</si>
  <si>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</si>
  <si>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</si>
  <si>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</si>
  <si>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</si>
  <si>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</si>
  <si>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</si>
  <si>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</si>
  <si>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</si>
  <si>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</si>
  <si>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</si>
  <si>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</si>
  <si>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</si>
  <si>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</si>
  <si>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</si>
  <si>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</si>
  <si>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</si>
  <si>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</si>
  <si>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</si>
  <si>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</si>
  <si>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</si>
  <si>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</si>
  <si>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</si>
  <si>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</si>
  <si>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</si>
  <si>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</si>
  <si>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</si>
  <si>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</si>
  <si>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</si>
  <si>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</si>
  <si>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</si>
  <si>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</si>
  <si>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</si>
  <si>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</si>
  <si>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</si>
  <si>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</si>
  <si>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</si>
  <si>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</si>
  <si>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</si>
  <si>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</si>
  <si>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</si>
  <si>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</si>
  <si>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</si>
  <si>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</si>
  <si>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</si>
  <si>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</si>
  <si>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</si>
  <si>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</si>
  <si>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</si>
  <si>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</si>
  <si>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</si>
  <si>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</si>
  <si>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</si>
  <si>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</si>
  <si>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</si>
  <si>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</si>
  <si>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</si>
  <si>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</si>
  <si>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</si>
  <si>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</si>
  <si>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</si>
  <si>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</si>
  <si>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</si>
  <si>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</si>
  <si>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</si>
  <si>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</si>
  <si>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</si>
  <si>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</si>
  <si>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</si>
  <si>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</si>
  <si>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</si>
  <si>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</si>
  <si>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</si>
  <si>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</si>
  <si>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</si>
  <si>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</si>
  <si>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</si>
  <si>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</si>
  <si>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</si>
  <si>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</si>
  <si>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</si>
  <si>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</si>
  <si>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</si>
  <si>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</si>
  <si>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</si>
  <si>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</si>
  <si>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</si>
  <si>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</si>
  <si>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</si>
  <si>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</si>
  <si>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</si>
  <si>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</si>
  <si>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</si>
  <si>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</si>
  <si>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</si>
  <si>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</si>
  <si>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</si>
  <si>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</si>
  <si>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</si>
  <si>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</si>
  <si>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</si>
  <si>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</si>
  <si>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</si>
  <si>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</si>
  <si>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</si>
  <si>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</si>
  <si>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</si>
  <si>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</si>
  <si>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</si>
  <si>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</si>
  <si>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</si>
  <si>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</si>
  <si>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</si>
  <si>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</si>
  <si>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</si>
  <si>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</si>
  <si>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</si>
  <si>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</si>
  <si>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</si>
  <si>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</si>
  <si>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</si>
  <si>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</si>
  <si>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</si>
  <si>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</si>
  <si>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</si>
  <si>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</si>
  <si>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</si>
  <si>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</si>
  <si>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</si>
  <si>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</si>
  <si>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</si>
  <si>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</si>
  <si>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</si>
  <si>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</si>
  <si>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</si>
  <si>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</si>
  <si>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</si>
  <si>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</si>
  <si>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</si>
  <si>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</si>
  <si>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</si>
  <si>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</si>
  <si>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</si>
  <si>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</si>
  <si>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</si>
  <si>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</si>
  <si>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</si>
  <si>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</si>
  <si>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</si>
  <si>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</si>
  <si>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</si>
  <si>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</si>
  <si>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</si>
  <si>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</si>
  <si>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</si>
  <si>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</si>
  <si>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</si>
  <si>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</si>
  <si>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</si>
  <si>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</si>
  <si>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</si>
  <si>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</si>
  <si>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</si>
  <si>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</si>
  <si>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</si>
  <si>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</si>
  <si>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</si>
  <si>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</si>
  <si>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</si>
  <si>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</si>
  <si>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</si>
  <si>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</si>
  <si>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</si>
  <si>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</si>
  <si>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</si>
  <si>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</si>
  <si>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</si>
  <si>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</si>
  <si>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</si>
  <si>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</si>
  <si>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</si>
  <si>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</si>
  <si>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</si>
  <si>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</si>
  <si>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</si>
  <si>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</si>
  <si>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</si>
  <si>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</si>
  <si>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</si>
  <si>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</si>
  <si>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</si>
  <si>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</si>
  <si>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</si>
  <si>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</si>
  <si>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</si>
  <si>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</si>
  <si>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</si>
  <si>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</si>
  <si>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</si>
  <si>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</si>
  <si>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</si>
  <si>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</si>
  <si>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</si>
  <si>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</si>
  <si>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</si>
  <si>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</si>
  <si>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</si>
  <si>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</si>
  <si>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</si>
  <si>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</si>
  <si>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</si>
  <si>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</si>
  <si>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</si>
  <si>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</si>
  <si>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</si>
  <si>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</si>
  <si>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</si>
  <si>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</si>
  <si>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</si>
  <si>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</si>
  <si>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</si>
  <si>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</si>
  <si>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</si>
  <si>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</si>
  <si>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</si>
  <si>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</si>
  <si>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</si>
  <si>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</si>
  <si>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</si>
  <si>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</si>
  <si>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</si>
  <si>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</si>
  <si>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</si>
  <si>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</si>
  <si>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</si>
  <si>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</si>
  <si>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</si>
  <si>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</si>
  <si>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</si>
  <si>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</si>
  <si>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</si>
  <si>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</si>
  <si>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</si>
  <si>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</si>
  <si>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</si>
  <si>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</si>
  <si>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</si>
  <si>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</si>
  <si>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</si>
  <si>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</si>
  <si>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</si>
  <si>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</si>
  <si>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</si>
  <si>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</si>
  <si>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</si>
  <si>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</si>
  <si>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</si>
  <si>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</si>
  <si>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</si>
  <si>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</si>
  <si>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</si>
  <si>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</si>
  <si>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</si>
  <si>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</si>
  <si>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</si>
  <si>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</si>
  <si>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</si>
  <si>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</si>
  <si>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</si>
  <si>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</si>
  <si>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</si>
  <si>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</si>
  <si>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</si>
  <si>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</si>
  <si>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</si>
  <si>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</si>
  <si>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</si>
  <si>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</si>
  <si>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</si>
  <si>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</si>
  <si>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</si>
  <si>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</si>
  <si>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</si>
  <si>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</si>
  <si>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</si>
  <si>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</si>
  <si>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</si>
  <si>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</si>
  <si>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</si>
  <si>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</si>
  <si>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</si>
  <si>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</si>
  <si>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</si>
  <si>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</si>
  <si>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</si>
  <si>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</si>
  <si>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</si>
  <si>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</si>
  <si>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</si>
  <si>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</si>
  <si>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</si>
  <si>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</si>
  <si>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</si>
  <si>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</si>
  <si>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</si>
  <si>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</si>
  <si>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</si>
  <si>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</si>
  <si>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</si>
  <si>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</si>
  <si>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</si>
  <si>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</si>
  <si>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</si>
  <si>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</si>
  <si>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</si>
  <si>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</si>
  <si>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</si>
  <si>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</si>
  <si>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</si>
  <si>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</si>
  <si>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</si>
  <si>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</si>
  <si>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</si>
  <si>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</si>
  <si>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</si>
  <si>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</si>
  <si>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</si>
  <si>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</si>
  <si>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</si>
  <si>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</si>
  <si>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</si>
  <si>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</si>
  <si>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</si>
  <si>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</si>
  <si>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</si>
  <si>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</si>
  <si>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</si>
  <si>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</si>
  <si>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</si>
  <si>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</si>
  <si>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</si>
  <si>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</si>
  <si>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</si>
  <si>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</si>
  <si>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</si>
  <si>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</si>
  <si>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</si>
  <si>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</si>
  <si>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</si>
  <si>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</si>
  <si>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</si>
  <si>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</si>
  <si>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</si>
  <si>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</si>
  <si>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</si>
  <si>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</si>
  <si>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</si>
  <si>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</si>
  <si>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</si>
  <si>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</si>
  <si>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</si>
  <si>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</si>
  <si>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</si>
  <si>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</si>
  <si>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</si>
  <si>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</si>
  <si>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</si>
  <si>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</si>
  <si>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</si>
  <si>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</si>
  <si>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</si>
  <si>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</si>
  <si>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</si>
  <si>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</si>
  <si>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</si>
  <si>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</si>
  <si>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</si>
  <si>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</si>
  <si>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</si>
  <si>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</si>
  <si>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</si>
  <si>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</si>
  <si>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</si>
  <si>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</si>
  <si>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</si>
  <si>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</si>
  <si>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</si>
  <si>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</si>
  <si>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</si>
  <si>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</si>
  <si>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</si>
  <si>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</si>
  <si>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</si>
  <si>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</si>
  <si>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</si>
  <si>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</si>
  <si>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</si>
  <si>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</si>
  <si>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</si>
  <si>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</si>
  <si>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</si>
  <si>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</si>
  <si>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</si>
  <si>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</si>
  <si>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</si>
  <si>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</si>
  <si>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</si>
  <si>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</si>
  <si>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</si>
  <si>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</si>
  <si>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</si>
  <si>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</si>
  <si>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</si>
  <si>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</si>
  <si>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</si>
  <si>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</si>
  <si>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</si>
  <si>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</si>
  <si>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</si>
  <si>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</si>
  <si>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</si>
  <si>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</si>
  <si>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</si>
  <si>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</si>
  <si>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</si>
  <si>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</si>
  <si>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</si>
  <si>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</si>
  <si>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</si>
  <si>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</si>
  <si>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</si>
  <si>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</si>
  <si>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</si>
  <si>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</si>
  <si>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</si>
  <si>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</si>
  <si>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</si>
  <si>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</si>
  <si>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</si>
  <si>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</si>
  <si>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</si>
  <si>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</si>
  <si>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</si>
  <si>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</si>
  <si>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</si>
  <si>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</si>
  <si>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</si>
  <si>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</si>
  <si>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</si>
  <si>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</si>
  <si>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</si>
  <si>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</si>
  <si>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</si>
  <si>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</si>
  <si>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</si>
  <si>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</si>
  <si>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</si>
  <si>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</si>
  <si>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</si>
  <si>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</si>
  <si>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</si>
  <si>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</si>
  <si>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</si>
  <si>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</si>
  <si>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</si>
  <si>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</si>
  <si>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</si>
  <si>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</si>
  <si>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</si>
  <si>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</si>
  <si>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</si>
  <si>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</si>
  <si>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</si>
  <si>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</si>
  <si>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</si>
  <si>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</si>
  <si>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</si>
  <si>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</si>
  <si>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</si>
  <si>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</si>
  <si>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</si>
  <si>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</si>
  <si>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</si>
  <si>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</si>
  <si>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</si>
  <si>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</si>
  <si>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</si>
  <si>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</si>
  <si>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</si>
  <si>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</si>
  <si>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</si>
  <si>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</si>
  <si>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</si>
  <si>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</si>
  <si>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</si>
  <si>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</si>
  <si>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</si>
  <si>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</si>
  <si>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</si>
  <si>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</si>
  <si>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</si>
  <si>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</si>
  <si>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</si>
  <si>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</si>
  <si>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</si>
  <si>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</si>
  <si>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</si>
  <si>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</si>
  <si>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</si>
  <si>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</si>
  <si>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</si>
  <si>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</si>
  <si>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</si>
  <si>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</si>
  <si>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</si>
  <si>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</si>
  <si>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</si>
  <si>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</si>
  <si>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</si>
  <si>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</si>
  <si>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</si>
  <si>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</si>
  <si>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</si>
  <si>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</si>
  <si>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</si>
  <si>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</si>
  <si>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</si>
  <si>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</si>
  <si>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</si>
  <si>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</si>
  <si>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</si>
  <si>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</si>
  <si>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</si>
  <si>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</si>
  <si>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</si>
  <si>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</si>
  <si>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</si>
  <si>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</si>
  <si>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</si>
  <si>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</si>
  <si>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</si>
  <si>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</si>
  <si>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</si>
  <si>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</si>
  <si>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</si>
  <si>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</si>
  <si>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</si>
  <si>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</si>
  <si>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</si>
  <si>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</si>
  <si>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</si>
  <si>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</si>
  <si>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</si>
  <si>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</si>
  <si>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</si>
  <si>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</si>
  <si>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</si>
  <si>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</si>
  <si>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</si>
  <si>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</si>
  <si>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</si>
  <si>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</si>
  <si>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</si>
  <si>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</si>
  <si>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</si>
  <si>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</si>
  <si>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</si>
  <si>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</si>
  <si>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</si>
  <si>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</si>
  <si>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</si>
  <si>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</si>
  <si>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</si>
  <si>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</si>
  <si>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</si>
  <si>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</si>
  <si>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</si>
  <si>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</si>
  <si>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</si>
  <si>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</si>
  <si>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</si>
  <si>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</si>
  <si>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</si>
  <si>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</si>
  <si>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</si>
  <si>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</si>
  <si>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</si>
  <si>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</si>
  <si>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</si>
  <si>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</si>
  <si>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</si>
  <si>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</si>
  <si>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</si>
  <si>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</si>
  <si>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</si>
  <si>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</si>
  <si>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</si>
  <si>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</si>
  <si>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</si>
  <si>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</si>
  <si>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</si>
  <si>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</si>
  <si>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</si>
  <si>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</si>
  <si>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</si>
  <si>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</si>
  <si>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</si>
  <si>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</si>
  <si>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</si>
  <si>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</si>
  <si>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</si>
  <si>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</si>
  <si>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</si>
  <si>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</si>
  <si>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</si>
  <si>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</si>
  <si>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</si>
  <si>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</si>
  <si>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</si>
  <si>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</si>
  <si>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</si>
  <si>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</si>
  <si>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</si>
  <si>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</si>
  <si>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</si>
  <si>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</si>
  <si>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</si>
  <si>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</si>
  <si>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</si>
  <si>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</si>
  <si>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</si>
  <si>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</si>
  <si>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</si>
  <si>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</si>
  <si>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</si>
  <si>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</si>
  <si>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</si>
  <si>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</si>
  <si>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</si>
  <si>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</si>
  <si>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</si>
  <si>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</si>
  <si>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</si>
  <si>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</si>
  <si>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</si>
  <si>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</si>
  <si>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</si>
  <si>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</si>
  <si>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</si>
  <si>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</si>
  <si>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</si>
  <si>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</si>
  <si>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</si>
  <si>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</si>
  <si>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</si>
  <si>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</si>
  <si>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</si>
  <si>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</si>
  <si>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</si>
  <si>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</si>
  <si>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</si>
  <si>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</si>
  <si>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</si>
  <si>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</si>
  <si>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</si>
  <si>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</si>
  <si>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</si>
  <si>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</si>
  <si>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</si>
  <si>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</si>
  <si>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</si>
  <si>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</si>
  <si>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</si>
  <si>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</si>
  <si>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</si>
  <si>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</si>
  <si>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</si>
  <si>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</si>
  <si>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</si>
  <si>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</si>
  <si>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</si>
  <si>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</si>
  <si>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</si>
  <si>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</si>
  <si>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</si>
  <si>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</si>
  <si>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</si>
  <si>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</si>
  <si>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</si>
  <si>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</si>
  <si>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</si>
  <si>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</si>
  <si>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</si>
  <si>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</si>
  <si>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</si>
  <si>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</si>
  <si>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</si>
  <si>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</si>
  <si>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</si>
  <si>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</si>
  <si>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</si>
  <si>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</si>
  <si>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</si>
  <si>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</si>
  <si>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</si>
  <si>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</si>
  <si>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</si>
  <si>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</si>
  <si>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</si>
  <si>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</si>
  <si>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</si>
  <si>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</si>
  <si>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</si>
  <si>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</si>
  <si>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</si>
  <si>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</si>
  <si>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</si>
  <si>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</si>
  <si>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</si>
  <si>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</si>
  <si>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</si>
  <si>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</si>
  <si>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</si>
  <si>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</si>
  <si>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</si>
  <si>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</si>
  <si>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</si>
  <si>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</si>
  <si>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</si>
  <si>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</si>
  <si>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</si>
  <si>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</si>
  <si>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</si>
  <si>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</si>
  <si>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</si>
  <si>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</si>
  <si>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</si>
  <si>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</si>
  <si>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</si>
  <si>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</si>
  <si>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</si>
  <si>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</si>
  <si>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</si>
  <si>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</si>
  <si>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</si>
  <si>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</si>
  <si>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</si>
  <si>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</si>
  <si>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</si>
  <si>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</si>
  <si>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</si>
  <si>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</si>
  <si>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</si>
  <si>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</si>
  <si>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</si>
  <si>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</si>
  <si>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</si>
  <si>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</si>
  <si>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</si>
  <si>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</si>
  <si>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</si>
  <si>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</si>
  <si>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</si>
  <si>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</si>
  <si>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</si>
  <si>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</si>
  <si>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</si>
  <si>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</si>
  <si>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</si>
  <si>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</si>
  <si>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</si>
  <si>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</si>
  <si>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</si>
  <si>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</si>
  <si>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</si>
  <si>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</si>
  <si>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</si>
  <si>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</si>
  <si>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</si>
  <si>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</si>
  <si>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</si>
  <si>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</si>
  <si>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</si>
  <si>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</si>
  <si>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</si>
  <si>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</si>
  <si>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</si>
  <si>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</si>
  <si>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</si>
  <si>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</si>
  <si>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</si>
  <si>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</si>
  <si>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</si>
  <si>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</si>
  <si>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</si>
  <si>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</si>
  <si>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</si>
  <si>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</si>
  <si>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</si>
  <si>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</si>
  <si>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</si>
  <si>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</si>
  <si>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</si>
  <si>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</si>
  <si>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</si>
  <si>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</si>
  <si>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</si>
  <si>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</si>
  <si>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</si>
  <si>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</si>
  <si>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</si>
  <si>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</si>
  <si>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</si>
  <si>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</si>
  <si>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</si>
  <si>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</si>
  <si>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</si>
  <si>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</si>
  <si>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</si>
  <si>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</si>
  <si>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</si>
  <si>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</si>
  <si>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</si>
  <si>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</si>
  <si>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</si>
  <si>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</si>
  <si>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</si>
  <si>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</si>
  <si>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</si>
  <si>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</si>
  <si>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</si>
  <si>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</si>
  <si>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</si>
  <si>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</si>
  <si>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</si>
  <si>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</si>
  <si>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</si>
  <si>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</si>
  <si>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</si>
  <si>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</si>
  <si>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</si>
  <si>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</si>
  <si>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</si>
  <si>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</si>
  <si>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</si>
  <si>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</si>
  <si>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</si>
  <si>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</si>
  <si>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</si>
  <si>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</si>
  <si>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</si>
  <si>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</si>
  <si>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</si>
  <si>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</si>
  <si>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</si>
  <si>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</si>
  <si>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</si>
  <si>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</si>
  <si>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</si>
  <si>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</si>
  <si>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</si>
  <si>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</si>
  <si>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</si>
  <si>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</si>
  <si>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</si>
  <si>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</si>
  <si>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</si>
  <si>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</si>
  <si>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</si>
  <si>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</si>
  <si>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</si>
  <si>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</si>
  <si>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</si>
  <si>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</si>
  <si>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</si>
  <si>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</si>
  <si>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</si>
  <si>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</si>
  <si>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</si>
  <si>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</si>
  <si>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</si>
  <si>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</si>
  <si>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</si>
  <si>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</si>
  <si>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</si>
  <si>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</si>
  <si>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</si>
  <si>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</si>
  <si>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</si>
  <si>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</si>
  <si>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</si>
  <si>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</si>
  <si>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</si>
  <si>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</si>
  <si>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</si>
  <si>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</si>
  <si>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</si>
  <si>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</si>
  <si>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</si>
  <si>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</si>
  <si>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</si>
  <si>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</si>
  <si>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</si>
  <si>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</si>
  <si>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</si>
  <si>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</si>
  <si>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</si>
  <si>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</si>
  <si>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</si>
  <si>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</si>
  <si>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</si>
  <si>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</si>
  <si>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</si>
  <si>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</si>
  <si>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</si>
  <si>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</si>
  <si>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</si>
  <si>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</si>
  <si>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</si>
  <si>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</si>
  <si>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</si>
  <si>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</si>
  <si>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</si>
  <si>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</si>
  <si>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</si>
  <si>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</si>
  <si>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</si>
  <si>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</si>
  <si>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</si>
  <si>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</si>
  <si>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</si>
  <si>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</si>
  <si>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</si>
  <si>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</si>
  <si>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</si>
  <si>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</si>
  <si>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</si>
  <si>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</si>
  <si>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</si>
  <si>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</si>
  <si>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</si>
  <si>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</si>
  <si>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</si>
  <si>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</si>
  <si>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</si>
  <si>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</si>
  <si>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</si>
  <si>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</si>
  <si>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</si>
  <si>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</si>
  <si>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</si>
  <si>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</si>
  <si>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</si>
  <si>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</si>
  <si>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</si>
  <si>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</si>
  <si>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</si>
  <si>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</si>
  <si>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</si>
  <si>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</si>
  <si>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</si>
  <si>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</si>
  <si>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</si>
  <si>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</si>
  <si>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</si>
  <si>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</si>
  <si>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</si>
  <si>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</si>
  <si>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</si>
  <si>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</si>
  <si>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</si>
  <si>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</si>
  <si>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</si>
  <si>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</si>
  <si>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</si>
  <si>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</si>
  <si>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</si>
  <si>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</si>
  <si>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</si>
  <si>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</si>
  <si>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</si>
  <si>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</si>
  <si>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</si>
  <si>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</si>
  <si>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</si>
  <si>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</si>
  <si>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</si>
  <si>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</si>
  <si>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</si>
  <si>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</si>
  <si>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</si>
  <si>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</si>
  <si>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</si>
  <si>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</si>
  <si>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</si>
  <si>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</si>
  <si>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</si>
  <si>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</si>
  <si>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</si>
  <si>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</si>
  <si>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</si>
  <si>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</si>
  <si>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</si>
  <si>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</si>
  <si>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</si>
  <si>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</si>
  <si>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</si>
  <si>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</si>
  <si>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</si>
  <si>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</si>
  <si>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</si>
  <si>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</si>
  <si>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</si>
  <si>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</si>
  <si>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</si>
  <si>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</si>
  <si>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</si>
  <si>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</si>
  <si>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</si>
  <si>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</si>
  <si>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</si>
  <si>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</si>
  <si>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</si>
  <si>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</si>
  <si>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</si>
  <si>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</si>
  <si>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</si>
  <si>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</si>
  <si>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</si>
  <si>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</si>
  <si>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</si>
  <si>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</si>
  <si>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</si>
  <si>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</si>
  <si>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</si>
  <si>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</si>
  <si>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</si>
  <si>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</si>
  <si>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</si>
  <si>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</si>
  <si>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</si>
  <si>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</si>
  <si>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</si>
  <si>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</si>
  <si>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</si>
  <si>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</si>
  <si>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</si>
  <si>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</si>
  <si>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</si>
  <si>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</si>
  <si>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</si>
  <si>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</si>
  <si>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</si>
  <si>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</si>
  <si>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</si>
  <si>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</si>
  <si>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</si>
  <si>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</si>
  <si>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</si>
  <si>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</si>
  <si>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</si>
  <si>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</si>
  <si>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</si>
  <si>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</si>
  <si>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</si>
  <si>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</si>
  <si>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</si>
  <si>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</si>
  <si>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</si>
  <si>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</si>
  <si>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</si>
  <si>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</si>
  <si>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</si>
  <si>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</si>
  <si>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</si>
  <si>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</si>
  <si>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</si>
  <si>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</si>
  <si>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</si>
  <si>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</si>
  <si>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</si>
  <si>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</si>
  <si>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</si>
  <si>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</si>
  <si>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</si>
  <si>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</si>
  <si>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</si>
  <si>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</si>
  <si>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</si>
  <si>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</si>
  <si>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</si>
  <si>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</si>
  <si>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</si>
  <si>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</si>
  <si>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</si>
  <si>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</si>
  <si>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</si>
  <si>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</si>
  <si>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</si>
  <si>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</si>
  <si>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</si>
  <si>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</si>
  <si>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</si>
  <si>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</si>
  <si>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</si>
  <si>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</si>
  <si>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</si>
  <si>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</si>
  <si>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</si>
  <si>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</si>
  <si>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</si>
  <si>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</si>
  <si>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</si>
  <si>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</si>
  <si>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</si>
  <si>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</si>
  <si>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</si>
  <si>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</si>
  <si>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</si>
  <si>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</si>
  <si>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</si>
  <si>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</si>
  <si>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</si>
  <si>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</si>
  <si>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</si>
  <si>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</si>
  <si>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</si>
  <si>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</si>
  <si>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</si>
  <si>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</si>
  <si>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</si>
  <si>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</si>
  <si>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</si>
  <si>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</si>
  <si>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</si>
  <si>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</si>
  <si>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</si>
  <si>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</si>
  <si>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</si>
  <si>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</si>
  <si>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</si>
  <si>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</si>
  <si>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</si>
  <si>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</si>
  <si>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</si>
  <si>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</si>
  <si>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</si>
  <si>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</si>
  <si>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</si>
  <si>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</si>
  <si>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</si>
  <si>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</si>
  <si>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</si>
  <si>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</si>
  <si>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</si>
  <si>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</si>
  <si>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</si>
  <si>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</si>
  <si>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</si>
  <si>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</si>
  <si>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</si>
  <si>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</si>
  <si>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</si>
  <si>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</si>
  <si>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</si>
  <si>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</si>
  <si>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</si>
  <si>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</si>
  <si>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</si>
  <si>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</si>
  <si>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</si>
  <si>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</si>
  <si>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</si>
  <si>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</si>
  <si>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</si>
  <si>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</si>
  <si>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</si>
  <si>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</si>
  <si>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</si>
  <si>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</si>
  <si>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</si>
  <si>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</si>
  <si>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</si>
  <si>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</si>
  <si>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</si>
  <si>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</si>
  <si>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</si>
  <si>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</si>
  <si>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</si>
  <si>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</si>
  <si>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</si>
  <si>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</si>
  <si>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</si>
  <si>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</si>
  <si>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</si>
  <si>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</si>
  <si>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</si>
  <si>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</si>
  <si>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</si>
  <si>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</si>
  <si>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</si>
  <si>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</si>
  <si>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</si>
  <si>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</si>
  <si>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</si>
  <si>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</si>
  <si>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</si>
  <si>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</si>
  <si>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</si>
  <si>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</si>
  <si>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</si>
  <si>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</si>
  <si>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</si>
  <si>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</si>
  <si>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</si>
  <si>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</si>
  <si>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</si>
  <si>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</si>
  <si>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</si>
  <si>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</si>
  <si>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</si>
  <si>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</si>
  <si>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</si>
  <si>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</si>
  <si>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</si>
  <si>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</si>
  <si>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</si>
  <si>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</si>
  <si>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</si>
  <si>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</si>
  <si>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</si>
  <si>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</si>
  <si>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</si>
  <si>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</si>
  <si>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</si>
  <si>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</si>
  <si>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</si>
  <si>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</si>
  <si>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</si>
  <si>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</si>
  <si>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</si>
  <si>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</si>
  <si>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</si>
  <si>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</si>
  <si>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</si>
  <si>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</si>
  <si>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</si>
  <si>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</si>
  <si>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</si>
  <si>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</si>
  <si>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</si>
  <si>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</si>
  <si>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</si>
  <si>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</si>
  <si>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</si>
  <si>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</si>
  <si>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</si>
  <si>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</si>
  <si>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</si>
  <si>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</si>
  <si>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</si>
  <si>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</si>
  <si>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</si>
  <si>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</si>
  <si>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</si>
  <si>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</si>
  <si>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</si>
  <si>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</si>
  <si>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</si>
  <si>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</si>
  <si>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</si>
  <si>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</si>
  <si>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</si>
  <si>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</si>
  <si>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</si>
  <si>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</si>
  <si>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</si>
  <si>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</si>
  <si>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</si>
  <si>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</si>
  <si>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</si>
  <si>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</si>
  <si>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</si>
  <si>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</si>
  <si>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</si>
  <si>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</si>
  <si>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</si>
  <si>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</si>
  <si>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</si>
  <si>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</si>
  <si>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</si>
  <si>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</si>
  <si>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</si>
  <si>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</si>
  <si>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</si>
  <si>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</si>
  <si>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</si>
  <si>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</si>
  <si>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</si>
  <si>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</si>
  <si>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</si>
  <si>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</si>
  <si>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</si>
  <si>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</si>
  <si>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</si>
  <si>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</si>
  <si>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</si>
  <si>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</si>
  <si>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</si>
  <si>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</si>
  <si>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</si>
  <si>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</si>
  <si>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</si>
  <si>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</si>
  <si>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</si>
  <si>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</si>
  <si>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</si>
  <si>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</si>
  <si>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</si>
  <si>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</si>
  <si>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</si>
  <si>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</si>
  <si>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</si>
  <si>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</si>
  <si>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</si>
  <si>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</si>
  <si>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</si>
  <si>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</si>
  <si>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</si>
  <si>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</si>
  <si>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</si>
  <si>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</si>
  <si>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</si>
  <si>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</si>
  <si>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</si>
  <si>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</si>
  <si>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</si>
  <si>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</si>
  <si>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</si>
  <si>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</si>
  <si>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</si>
  <si>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</si>
  <si>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</si>
  <si>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</si>
  <si>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</si>
  <si>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</si>
  <si>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</si>
  <si>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</si>
  <si>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</si>
  <si>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</si>
  <si>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</si>
  <si>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</si>
  <si>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</si>
  <si>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</si>
  <si>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</si>
  <si>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</si>
  <si>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</si>
  <si>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</si>
  <si>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</si>
  <si>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</si>
  <si>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</si>
  <si>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</si>
  <si>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</si>
  <si>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</si>
  <si>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</si>
  <si>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</si>
  <si>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</si>
  <si>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</si>
  <si>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</si>
  <si>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</si>
  <si>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</si>
  <si>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</si>
  <si>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</si>
  <si>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</si>
  <si>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</si>
  <si>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</si>
  <si>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</si>
  <si>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</si>
  <si>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</si>
  <si>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</si>
  <si>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</si>
  <si>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</si>
  <si>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</si>
  <si>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</si>
  <si>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</si>
  <si>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</si>
  <si>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</si>
  <si>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</si>
  <si>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</si>
  <si>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</si>
  <si>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</si>
  <si>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</si>
  <si>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</si>
  <si>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</si>
  <si>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</si>
  <si>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</si>
  <si>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</si>
  <si>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</si>
  <si>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</si>
  <si>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</si>
  <si>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</si>
  <si>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</si>
  <si>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</si>
  <si>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</si>
  <si>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</si>
  <si>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</si>
  <si>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</si>
  <si>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</si>
  <si>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</si>
  <si>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</si>
  <si>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</si>
  <si>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</si>
  <si>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</si>
  <si>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</si>
  <si>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</si>
  <si>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</si>
  <si>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</si>
  <si>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</si>
  <si>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</si>
  <si>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</si>
  <si>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</si>
  <si>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</si>
  <si>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</si>
  <si>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</si>
  <si>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</si>
  <si>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</si>
  <si>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</si>
  <si>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</si>
  <si>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</si>
  <si>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</si>
  <si>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</si>
  <si>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</si>
  <si>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</si>
  <si>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</si>
  <si>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</si>
  <si>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</si>
  <si>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</si>
  <si>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</si>
  <si>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</si>
  <si>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</si>
  <si>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</si>
  <si>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</si>
  <si>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</si>
  <si>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</si>
  <si>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</si>
  <si>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</si>
  <si>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</si>
  <si>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</si>
  <si>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</si>
  <si>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</si>
  <si>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</si>
  <si>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</si>
  <si>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</si>
  <si>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</si>
  <si>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</si>
  <si>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</si>
  <si>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</si>
  <si>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</si>
  <si>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</si>
  <si>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</si>
  <si>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</si>
  <si>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</si>
  <si>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</si>
  <si>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</si>
  <si>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</si>
  <si>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</si>
  <si>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</si>
  <si>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</si>
  <si>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</si>
  <si>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</si>
  <si>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</si>
  <si>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</si>
  <si>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</si>
  <si>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</si>
  <si>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</si>
  <si>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</si>
  <si>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</si>
  <si>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</si>
  <si>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</si>
  <si>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</si>
  <si>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</si>
  <si>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</si>
  <si>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</si>
  <si>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</si>
  <si>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</si>
  <si>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</si>
  <si>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</si>
  <si>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</si>
  <si>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</si>
  <si>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</si>
  <si>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</si>
  <si>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</si>
  <si>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</si>
  <si>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</si>
  <si>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</si>
  <si>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</si>
  <si>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</si>
  <si>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</si>
  <si>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</si>
  <si>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</si>
  <si>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</si>
  <si>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</si>
  <si>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</si>
  <si>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</si>
  <si>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</si>
  <si>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</si>
  <si>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</si>
  <si>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</si>
  <si>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</si>
  <si>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</si>
  <si>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</si>
  <si>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</si>
  <si>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</si>
  <si>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</si>
  <si>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</si>
  <si>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</si>
  <si>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</si>
  <si>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</si>
  <si>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</si>
  <si>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</si>
  <si>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</si>
  <si>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</si>
  <si>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</si>
  <si>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</si>
  <si>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</si>
  <si>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</si>
  <si>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</si>
  <si>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</si>
  <si>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</si>
  <si>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</si>
  <si>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</si>
  <si>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</si>
  <si>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</si>
  <si>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</si>
  <si>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</si>
  <si>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</si>
  <si>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</si>
  <si>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</si>
  <si>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</si>
  <si>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</si>
  <si>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</si>
  <si>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</si>
  <si>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</si>
  <si>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</si>
  <si>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</si>
  <si>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</si>
  <si>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</si>
  <si>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</si>
  <si>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</si>
  <si>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</si>
  <si>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</si>
  <si>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</si>
  <si>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</si>
  <si>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</si>
  <si>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</si>
  <si>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</si>
  <si>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</si>
  <si>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</si>
  <si>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</si>
  <si>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</si>
  <si>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</si>
  <si>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</si>
  <si>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</si>
  <si>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</si>
  <si>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</si>
  <si>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</si>
  <si>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</si>
  <si>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</si>
  <si>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</si>
  <si>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</si>
  <si>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</si>
  <si>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</si>
  <si>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</si>
  <si>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</si>
  <si>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</si>
  <si>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</si>
  <si>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</si>
  <si>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</si>
  <si>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</si>
  <si>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</si>
  <si>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</si>
  <si>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</si>
  <si>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</si>
  <si>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</si>
  <si>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</si>
  <si>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</si>
  <si>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</si>
  <si>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</si>
  <si>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</si>
  <si>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</si>
  <si>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</si>
  <si>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</si>
  <si>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</si>
  <si>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</si>
  <si>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</si>
  <si>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</si>
  <si>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</si>
  <si>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</si>
  <si>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</si>
  <si>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</si>
  <si>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</si>
  <si>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</si>
  <si>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</si>
  <si>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</si>
  <si>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</si>
  <si>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</si>
  <si>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</si>
  <si>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</si>
  <si>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</si>
  <si>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</si>
  <si>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</si>
  <si>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</si>
  <si>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</si>
  <si>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</si>
  <si>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</si>
  <si>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</si>
  <si>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</si>
  <si>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</si>
  <si>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</si>
  <si>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</si>
  <si>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</si>
  <si>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</si>
  <si>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</si>
  <si>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</si>
  <si>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</si>
  <si>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</si>
  <si>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</si>
  <si>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</si>
  <si>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</si>
  <si>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</si>
  <si>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</si>
  <si>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</si>
  <si>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</si>
  <si>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</si>
  <si>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</si>
  <si>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</si>
  <si>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</si>
  <si>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</si>
  <si>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</si>
  <si>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</si>
  <si>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</si>
  <si>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</si>
  <si>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</si>
  <si>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</si>
  <si>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</si>
  <si>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</si>
  <si>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</si>
  <si>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</si>
  <si>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</si>
  <si>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</si>
  <si>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</si>
  <si>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</si>
  <si>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</si>
  <si>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</si>
  <si>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</si>
  <si>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</si>
  <si>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</si>
  <si>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</si>
  <si>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</si>
  <si>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</si>
  <si>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</si>
  <si>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</si>
  <si>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</si>
  <si>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</si>
  <si>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</si>
  <si>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</si>
  <si>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</si>
  <si>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</si>
  <si>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</si>
  <si>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</si>
  <si>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</si>
  <si>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</si>
  <si>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</si>
  <si>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</si>
  <si>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</si>
  <si>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</si>
  <si>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</si>
  <si>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</si>
  <si>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</si>
  <si>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</si>
  <si>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</si>
  <si>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</si>
  <si>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</si>
  <si>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</si>
  <si>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</si>
  <si>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</si>
  <si>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</si>
  <si>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</si>
  <si>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</si>
  <si>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</si>
  <si>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</si>
  <si>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</si>
  <si>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</si>
  <si>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</si>
  <si>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</si>
  <si>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</si>
  <si>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</si>
  <si>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</si>
  <si>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</si>
  <si>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</si>
  <si>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</si>
  <si>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</si>
  <si>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</si>
  <si>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</si>
  <si>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</si>
  <si>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</si>
  <si>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</si>
  <si>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</si>
  <si>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</si>
  <si>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</si>
  <si>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</si>
  <si>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</si>
  <si>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</si>
  <si>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</si>
  <si>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</si>
  <si>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</si>
  <si>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</si>
  <si>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</si>
  <si>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</si>
  <si>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</si>
  <si>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</si>
  <si>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</si>
  <si>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</si>
  <si>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</si>
  <si>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</si>
  <si>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</si>
  <si>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</si>
  <si>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</si>
  <si>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</si>
  <si>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</si>
  <si>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</si>
  <si>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</si>
  <si>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</si>
  <si>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</si>
  <si>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</si>
  <si>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</si>
  <si>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</si>
  <si>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</si>
  <si>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</si>
  <si>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</si>
  <si>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</si>
  <si>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</si>
  <si>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</si>
  <si>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</si>
  <si>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</si>
  <si>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</si>
  <si>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</si>
  <si>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</si>
  <si>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</si>
  <si>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</si>
  <si>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</si>
  <si>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</si>
  <si>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</si>
  <si>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</si>
  <si>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</si>
  <si>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</si>
  <si>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</si>
  <si>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</si>
  <si>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</si>
  <si>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</si>
  <si>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</si>
  <si>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</si>
  <si>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</si>
  <si>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</si>
  <si>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</si>
  <si>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</si>
  <si>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</si>
  <si>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</si>
  <si>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</si>
  <si>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</si>
  <si>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</si>
  <si>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</si>
  <si>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</si>
  <si>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</si>
  <si>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</si>
  <si>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</si>
  <si>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</si>
  <si>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</si>
  <si>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</si>
  <si>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</si>
  <si>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</si>
  <si>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</si>
  <si>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</si>
  <si>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</si>
  <si>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</si>
  <si>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</si>
  <si>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</si>
  <si>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</si>
  <si>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</si>
  <si>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</si>
  <si>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</si>
  <si>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</si>
  <si>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</si>
  <si>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</si>
  <si>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</si>
  <si>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</si>
  <si>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</si>
  <si>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</si>
  <si>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</si>
  <si>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</si>
  <si>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</si>
  <si>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</si>
  <si>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</si>
  <si>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</si>
  <si>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</si>
  <si>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</si>
  <si>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</si>
  <si>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</si>
  <si>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</si>
  <si>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</si>
  <si>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</si>
  <si>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</si>
  <si>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</si>
  <si>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</si>
  <si>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</si>
  <si>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</si>
  <si>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</si>
  <si>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</si>
  <si>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</si>
  <si>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</si>
  <si>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</si>
  <si>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</si>
  <si>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</si>
  <si>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</si>
  <si>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</si>
  <si>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</si>
  <si>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</si>
  <si>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</si>
  <si>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</si>
  <si>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</si>
  <si>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</si>
  <si>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</si>
  <si>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</si>
  <si>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</si>
  <si>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</si>
  <si>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</si>
  <si>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</si>
  <si>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</si>
  <si>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</si>
  <si>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</si>
  <si>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</si>
  <si>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</si>
  <si>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</si>
  <si>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</si>
  <si>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</si>
  <si>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</si>
  <si>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</si>
  <si>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</si>
  <si>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</si>
  <si>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</si>
  <si>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</si>
  <si>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</si>
  <si>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</si>
  <si>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</si>
  <si>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</si>
  <si>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</si>
  <si>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</si>
  <si>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</si>
  <si>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</si>
  <si>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</si>
  <si>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</si>
  <si>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</si>
  <si>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</si>
  <si>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</si>
  <si>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</si>
  <si>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</si>
  <si>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</si>
  <si>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</si>
  <si>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</si>
  <si>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</si>
  <si>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</si>
  <si>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</si>
  <si>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</si>
  <si>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</si>
  <si>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</si>
  <si>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</si>
  <si>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</si>
  <si>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</si>
  <si>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</si>
  <si>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</si>
  <si>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</si>
  <si>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</si>
  <si>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</si>
  <si>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</si>
  <si>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</si>
  <si>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</si>
  <si>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</si>
  <si>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</si>
  <si>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</si>
  <si>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</si>
  <si>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</si>
  <si>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</si>
  <si>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</si>
  <si>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</si>
  <si>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</si>
  <si>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</si>
  <si>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</si>
  <si>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</si>
  <si>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</si>
  <si>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</si>
  <si>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</si>
  <si>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</si>
  <si>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</si>
  <si>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</si>
  <si>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</si>
  <si>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</si>
  <si>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</si>
  <si>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</si>
  <si>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</si>
  <si>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</si>
  <si>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</si>
  <si>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</si>
  <si>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</si>
  <si>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</si>
  <si>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</si>
  <si>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</si>
  <si>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</si>
  <si>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</si>
  <si>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</si>
  <si>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</si>
  <si>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</si>
  <si>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</si>
  <si>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</si>
  <si>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</si>
  <si>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</si>
  <si>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</si>
  <si>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</si>
  <si>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</si>
  <si>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</si>
  <si>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</si>
  <si>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</si>
  <si>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</si>
  <si>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</si>
  <si>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</si>
  <si>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</si>
  <si>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</si>
  <si>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</si>
  <si>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</si>
  <si>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</si>
  <si>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</si>
  <si>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</si>
  <si>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</si>
  <si>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</si>
  <si>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</si>
  <si>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</si>
  <si>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</si>
  <si>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</si>
  <si>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</si>
  <si>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</si>
  <si>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</si>
  <si>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</si>
  <si>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</si>
  <si>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</si>
  <si>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</si>
  <si>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</si>
  <si>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</si>
  <si>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</si>
  <si>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</si>
  <si>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</si>
  <si>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</si>
  <si>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</si>
  <si>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</si>
  <si>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</si>
  <si>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</si>
  <si>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</si>
  <si>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</si>
  <si>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</si>
  <si>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</si>
  <si>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</si>
  <si>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</si>
  <si>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</si>
  <si>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</si>
  <si>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</si>
  <si>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</si>
  <si>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</si>
  <si>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</si>
  <si>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</si>
  <si>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</si>
  <si>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</si>
  <si>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</si>
  <si>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</si>
  <si>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</si>
  <si>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</si>
  <si>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</si>
  <si>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</si>
  <si>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</si>
  <si>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</si>
  <si>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</si>
  <si>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</si>
  <si>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</si>
  <si>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</si>
  <si>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</si>
  <si>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</si>
  <si>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</si>
  <si>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</si>
  <si>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</si>
  <si>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</si>
  <si>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</si>
  <si>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</si>
  <si>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</si>
  <si>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</si>
  <si>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</si>
  <si>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</si>
  <si>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</si>
  <si>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</si>
  <si>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</si>
  <si>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</si>
  <si>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</si>
  <si>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</si>
  <si>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</si>
  <si>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</si>
  <si>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</si>
  <si>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</si>
  <si>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</si>
  <si>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</si>
  <si>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</si>
  <si>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</si>
  <si>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</si>
  <si>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</si>
  <si>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</si>
  <si>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</si>
  <si>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</si>
  <si>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</si>
  <si>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</si>
  <si>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</si>
  <si>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</si>
  <si>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</si>
  <si>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</si>
  <si>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</si>
  <si>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</si>
  <si>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</si>
  <si>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</si>
  <si>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</si>
  <si>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</si>
  <si>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</si>
  <si>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</si>
  <si>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</si>
  <si>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</si>
  <si>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</si>
  <si>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</si>
  <si>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</si>
  <si>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</si>
  <si>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</si>
  <si>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</si>
  <si>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</si>
  <si>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</si>
  <si>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</si>
  <si>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</si>
  <si>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</si>
  <si>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</si>
  <si>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</si>
  <si>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</si>
  <si>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</si>
  <si>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</si>
  <si>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</si>
  <si>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</si>
  <si>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</si>
  <si>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</si>
  <si>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</si>
  <si>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</si>
  <si>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</si>
  <si>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</si>
  <si>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</si>
  <si>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</si>
  <si>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</si>
  <si>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</si>
  <si>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</si>
  <si>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</si>
  <si>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</si>
  <si>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</si>
  <si>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</si>
  <si>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</si>
  <si>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</si>
  <si>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</si>
  <si>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</si>
  <si>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</si>
  <si>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</si>
  <si>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</si>
  <si>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</si>
  <si>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</si>
  <si>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</si>
  <si>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</si>
  <si>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</si>
  <si>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</si>
  <si>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</si>
  <si>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</si>
  <si>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</si>
  <si>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</si>
  <si>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</si>
  <si>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</si>
  <si>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</si>
  <si>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</si>
  <si>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</si>
  <si>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</si>
  <si>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</si>
  <si>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</si>
  <si>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</si>
  <si>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</si>
  <si>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</si>
  <si>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</si>
  <si>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</si>
  <si>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</si>
  <si>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</si>
  <si>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</si>
  <si>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</si>
  <si>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</si>
  <si>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</si>
  <si>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</si>
  <si>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</si>
  <si>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</si>
  <si>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</si>
  <si>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</si>
  <si>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</si>
  <si>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</si>
  <si>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</si>
  <si>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</si>
  <si>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</si>
  <si>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</si>
  <si>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</si>
  <si>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</si>
  <si>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</si>
  <si>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</si>
  <si>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</si>
  <si>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</si>
  <si>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</si>
  <si>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</si>
  <si>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</si>
  <si>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</si>
  <si>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</si>
  <si>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</si>
  <si>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</si>
  <si>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</si>
  <si>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</si>
  <si>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</si>
  <si>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</si>
  <si>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</si>
  <si>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</si>
  <si>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</si>
  <si>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</si>
  <si>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</si>
  <si>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</si>
  <si>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</si>
  <si>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</si>
  <si>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</si>
  <si>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</si>
  <si>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</si>
  <si>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</si>
  <si>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</si>
  <si>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</si>
  <si>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</si>
  <si>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</si>
  <si>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</si>
  <si>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</si>
  <si>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</si>
  <si>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</si>
  <si>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</si>
  <si>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</si>
  <si>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</si>
  <si>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</si>
  <si>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</si>
  <si>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</si>
  <si>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</si>
  <si>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</si>
  <si>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</si>
  <si>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</si>
  <si>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</si>
  <si>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</si>
  <si>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</si>
  <si>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</si>
  <si>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</si>
  <si>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</si>
  <si>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</si>
  <si>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</si>
  <si>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</si>
  <si>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</si>
  <si>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</si>
  <si>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</si>
  <si>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</si>
  <si>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</si>
  <si>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</si>
  <si>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</si>
  <si>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</si>
  <si>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</si>
  <si>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</si>
  <si>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</si>
  <si>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</si>
  <si>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</si>
  <si>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</si>
  <si>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</si>
  <si>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</si>
  <si>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</si>
  <si>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</si>
  <si>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</si>
  <si>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</si>
  <si>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</si>
  <si>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</si>
  <si>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</si>
  <si>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</si>
  <si>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</si>
  <si>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</si>
  <si>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</si>
  <si>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</si>
  <si>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</si>
  <si>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</si>
  <si>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</si>
  <si>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</si>
  <si>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</si>
  <si>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</si>
  <si>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</si>
  <si>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</si>
  <si>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</si>
  <si>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</si>
  <si>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</si>
  <si>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</si>
  <si>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</si>
  <si>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</si>
  <si>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</si>
  <si>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</si>
  <si>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</si>
  <si>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</si>
  <si>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</si>
  <si>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</si>
  <si>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</si>
  <si>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</si>
  <si>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</si>
  <si>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</si>
  <si>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</si>
  <si>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</si>
  <si>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</si>
  <si>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</si>
  <si>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</si>
  <si>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</si>
  <si>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</si>
  <si>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</si>
  <si>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</si>
  <si>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</si>
  <si>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</si>
  <si>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</si>
  <si>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</si>
  <si>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</si>
  <si>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</si>
  <si>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</si>
  <si>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</si>
  <si>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</si>
  <si>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</si>
  <si>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</si>
  <si>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</si>
  <si>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</si>
  <si>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</si>
  <si>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</si>
  <si>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</si>
  <si>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</si>
  <si>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</si>
  <si>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</si>
  <si>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</si>
  <si>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</si>
  <si>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</si>
  <si>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</si>
  <si>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</si>
  <si>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</si>
  <si>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</si>
  <si>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</si>
  <si>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</si>
  <si>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</si>
  <si>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</si>
  <si>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</si>
  <si>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</si>
  <si>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</si>
  <si>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</si>
  <si>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</si>
  <si>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</si>
  <si>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</si>
  <si>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</si>
  <si>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</si>
  <si>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</si>
  <si>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</si>
  <si>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</si>
  <si>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</si>
  <si>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</si>
  <si>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</si>
  <si>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</si>
  <si>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</si>
  <si>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</si>
  <si>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</si>
  <si>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</si>
  <si>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</si>
  <si>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</si>
  <si>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</si>
  <si>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</si>
  <si>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</si>
  <si>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</si>
  <si>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</si>
  <si>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</si>
  <si>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</si>
  <si>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</si>
  <si>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</si>
  <si>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</si>
  <si>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</si>
  <si>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</si>
  <si>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</si>
  <si>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</si>
  <si>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</si>
  <si>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</si>
  <si>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</si>
  <si>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</si>
  <si>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</si>
  <si>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</si>
  <si>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</si>
  <si>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</si>
  <si>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</si>
  <si>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</si>
  <si>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</si>
  <si>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</si>
  <si>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</si>
  <si>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</si>
  <si>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</si>
  <si>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</si>
  <si>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</si>
  <si>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</si>
  <si>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</si>
  <si>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</si>
  <si>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</si>
  <si>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</si>
  <si>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</si>
  <si>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</si>
  <si>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</si>
  <si>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</si>
  <si>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</si>
  <si>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</si>
  <si>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</si>
  <si>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</si>
  <si>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</si>
  <si>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</si>
  <si>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</si>
  <si>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</si>
  <si>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</si>
  <si>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</si>
  <si>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</si>
  <si>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</si>
  <si>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</si>
  <si>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</si>
  <si>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</si>
  <si>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</si>
  <si>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</si>
  <si>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</si>
  <si>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</si>
  <si>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</si>
  <si>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</si>
  <si>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</si>
  <si>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</si>
  <si>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</si>
  <si>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</si>
  <si>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</si>
  <si>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</si>
  <si>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</si>
  <si>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</si>
  <si>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</si>
  <si>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</si>
  <si>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</si>
  <si>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</si>
  <si>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</si>
  <si>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</si>
  <si>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</si>
  <si>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</si>
  <si>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</si>
  <si>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</si>
  <si>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</si>
  <si>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</si>
  <si>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</si>
  <si>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</si>
  <si>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</si>
  <si>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</si>
  <si>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</si>
  <si>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</si>
  <si>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</si>
  <si>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</si>
  <si>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</si>
  <si>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</si>
  <si>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</si>
  <si>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</si>
  <si>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</si>
  <si>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</si>
  <si>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</si>
  <si>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</si>
  <si>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</si>
  <si>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</si>
  <si>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</si>
  <si>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</si>
  <si>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</si>
  <si>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</si>
  <si>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</si>
  <si>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</si>
  <si>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</si>
  <si>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</si>
  <si>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</si>
  <si>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</si>
  <si>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</si>
  <si>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</si>
  <si>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</si>
  <si>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</si>
  <si>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</si>
  <si>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</si>
  <si>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</si>
  <si>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</si>
  <si>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</si>
  <si>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</si>
  <si>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</si>
  <si>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</si>
  <si>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</si>
  <si>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</si>
  <si>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</si>
  <si>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</si>
  <si>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</si>
  <si>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</si>
  <si>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</si>
  <si>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</si>
  <si>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</si>
  <si>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</si>
  <si>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</si>
  <si>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</si>
  <si>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</si>
  <si>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</si>
  <si>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</si>
  <si>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</si>
  <si>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</si>
  <si>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</si>
  <si>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</si>
  <si>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</si>
  <si>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</si>
  <si>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</si>
  <si>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</si>
  <si>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</si>
  <si>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</si>
  <si>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</si>
  <si>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</si>
  <si>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</si>
  <si>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</si>
  <si>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</si>
  <si>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</si>
  <si>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</si>
  <si>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</si>
  <si>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</si>
  <si>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</si>
  <si>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</si>
  <si>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</si>
  <si>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</si>
  <si>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</si>
  <si>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</si>
  <si>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</si>
  <si>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</si>
  <si>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</si>
  <si>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</si>
  <si>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</si>
  <si>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</si>
  <si>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</si>
  <si>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</si>
  <si>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</si>
  <si>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</si>
  <si>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</si>
  <si>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</si>
  <si>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</si>
  <si>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</si>
  <si>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</si>
  <si>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</si>
  <si>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</si>
  <si>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</si>
  <si>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</si>
  <si>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</si>
  <si>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</si>
  <si>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</si>
  <si>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</si>
  <si>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</si>
  <si>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</si>
  <si>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</si>
  <si>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</si>
  <si>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</si>
  <si>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</si>
  <si>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</si>
  <si>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</si>
  <si>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</si>
  <si>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</si>
  <si>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</si>
  <si>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</si>
  <si>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</si>
  <si>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</si>
  <si>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</si>
  <si>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</si>
  <si>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</si>
  <si>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</si>
  <si>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</si>
  <si>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</si>
  <si>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</si>
  <si>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</si>
  <si>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</si>
  <si>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</si>
  <si>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</si>
  <si>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</si>
  <si>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</si>
  <si>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</si>
  <si>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</si>
  <si>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</si>
  <si>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</si>
  <si>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</si>
  <si>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</si>
  <si>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</si>
  <si>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</si>
  <si>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</si>
  <si>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</si>
  <si>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</si>
  <si>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</si>
  <si>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</si>
  <si>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</si>
  <si>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</si>
  <si>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</si>
  <si>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</si>
  <si>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</si>
  <si>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</si>
  <si>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</si>
  <si>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</si>
  <si>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</si>
  <si>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</si>
  <si>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</si>
  <si>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</si>
  <si>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</si>
  <si>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</si>
  <si>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</si>
  <si>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</si>
  <si>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</si>
  <si>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</si>
  <si>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</si>
  <si>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</si>
  <si>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</si>
  <si>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</si>
  <si>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</si>
  <si>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</si>
  <si>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</si>
  <si>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</si>
  <si>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</si>
  <si>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</si>
  <si>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</si>
  <si>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</si>
  <si>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</si>
  <si>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</si>
  <si>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</si>
  <si>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</si>
  <si>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</si>
  <si>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</si>
  <si>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</si>
  <si>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</si>
  <si>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</si>
  <si>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</si>
  <si>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</si>
  <si>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</si>
  <si>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</si>
  <si>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</si>
  <si>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</si>
  <si>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</si>
  <si>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</si>
  <si>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</si>
  <si>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</si>
  <si>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</si>
  <si>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</si>
  <si>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</si>
  <si>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</si>
  <si>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</si>
  <si>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</si>
  <si>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</si>
  <si>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</si>
  <si>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</si>
  <si>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</si>
  <si>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</si>
  <si>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</si>
  <si>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</si>
  <si>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</si>
  <si>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</si>
  <si>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</si>
  <si>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</si>
  <si>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</si>
  <si>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</si>
  <si>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</si>
  <si>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</si>
  <si>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</si>
  <si>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</si>
  <si>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</si>
  <si>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</si>
  <si>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</si>
  <si>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</si>
  <si>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</si>
  <si>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</si>
  <si>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</si>
  <si>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</si>
  <si>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</si>
  <si>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</si>
  <si>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</si>
  <si>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</si>
  <si>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</si>
  <si>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</si>
  <si>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</si>
  <si>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</si>
  <si>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</si>
  <si>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</si>
  <si>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</si>
  <si>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</si>
  <si>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</si>
  <si>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</si>
  <si>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</si>
  <si>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</si>
  <si>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</si>
  <si>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</si>
  <si>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</si>
  <si>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</si>
  <si>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</si>
  <si>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</si>
  <si>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</si>
  <si>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</si>
  <si>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</si>
  <si>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</si>
  <si>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</si>
  <si>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</si>
  <si>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</si>
  <si>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</si>
  <si>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</si>
  <si>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</si>
  <si>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</si>
  <si>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</si>
  <si>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</si>
  <si>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</si>
  <si>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</si>
  <si>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</si>
  <si>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</si>
  <si>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</si>
  <si>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</si>
  <si>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</si>
  <si>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</si>
  <si>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</si>
  <si>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</si>
  <si>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</si>
  <si>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</si>
  <si>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</si>
  <si>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</si>
  <si>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</si>
  <si>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</si>
  <si>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</si>
  <si>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</si>
  <si>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</si>
  <si>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</si>
  <si>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</si>
  <si>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</si>
  <si>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</si>
  <si>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</si>
  <si>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</si>
  <si>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</si>
  <si>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</si>
  <si>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</si>
  <si>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</si>
  <si>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</si>
  <si>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</si>
  <si>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</si>
  <si>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</si>
  <si>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</si>
  <si>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</si>
  <si>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</si>
  <si>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</si>
  <si>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</si>
  <si>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</si>
  <si>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</si>
  <si>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</si>
  <si>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</si>
  <si>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</si>
  <si>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</si>
  <si>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</si>
  <si>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</si>
  <si>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</si>
  <si>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</si>
  <si>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</si>
  <si>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</si>
  <si>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</si>
  <si>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</si>
  <si>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</si>
  <si>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</si>
  <si>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</si>
  <si>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</si>
  <si>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</si>
  <si>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</si>
  <si>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</si>
  <si>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</si>
  <si>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</si>
  <si>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</si>
  <si>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</si>
  <si>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</si>
  <si>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</si>
  <si>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</si>
  <si>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</si>
  <si>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</si>
  <si>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</si>
  <si>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</si>
  <si>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</si>
  <si>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</si>
  <si>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</si>
  <si>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</si>
  <si>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</si>
  <si>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</si>
  <si>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</si>
  <si>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</si>
  <si>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</si>
  <si>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</si>
  <si>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</si>
  <si>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</si>
  <si>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</si>
  <si>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</si>
  <si>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</si>
  <si>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</si>
  <si>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</si>
  <si>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</si>
  <si>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</si>
  <si>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</si>
  <si>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</si>
  <si>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</si>
  <si>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</si>
  <si>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</si>
  <si>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</si>
  <si>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</si>
  <si>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</si>
  <si>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</si>
  <si>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</si>
  <si>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</si>
  <si>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</si>
  <si>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</si>
  <si>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</si>
  <si>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</si>
  <si>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</si>
  <si>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</si>
  <si>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</si>
  <si>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</si>
  <si>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</si>
  <si>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</si>
  <si>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</si>
  <si>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</si>
  <si>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</si>
  <si>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</si>
  <si>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</si>
  <si>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</si>
  <si>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</si>
  <si>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</si>
  <si>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</si>
  <si>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</si>
  <si>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</si>
  <si>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</si>
  <si>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</si>
  <si>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</si>
  <si>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</si>
  <si>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</si>
  <si>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</si>
  <si>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</si>
  <si>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</si>
  <si>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</si>
  <si>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</si>
  <si>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</si>
  <si>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</si>
  <si>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</si>
  <si>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</si>
  <si>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</si>
  <si>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</si>
  <si>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</si>
  <si>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</si>
  <si>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</si>
  <si>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</si>
  <si>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</si>
  <si>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</si>
  <si>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</si>
  <si>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</si>
  <si>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</si>
  <si>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</si>
  <si>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</si>
  <si>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</si>
  <si>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</si>
  <si>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</si>
  <si>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</si>
  <si>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</si>
  <si>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</si>
  <si>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</si>
  <si>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</si>
  <si>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</si>
  <si>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</si>
  <si>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</si>
  <si>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</si>
  <si>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</si>
  <si>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</si>
  <si>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</si>
  <si>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</si>
  <si>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</si>
  <si>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</si>
  <si>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</si>
  <si>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</si>
  <si>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</si>
  <si>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</si>
  <si>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</si>
  <si>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</si>
  <si>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</si>
  <si>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</si>
  <si>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</si>
  <si>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</si>
  <si>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</si>
  <si>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</si>
  <si>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</si>
  <si>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</si>
  <si>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</si>
  <si>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</si>
  <si>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</si>
  <si>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</si>
  <si>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</si>
  <si>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</si>
  <si>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</si>
  <si>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</si>
  <si>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</si>
  <si>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</si>
  <si>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</si>
  <si>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</si>
  <si>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</si>
  <si>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</si>
  <si>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</si>
  <si>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</si>
  <si>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</si>
  <si>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</si>
  <si>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</si>
  <si>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</si>
  <si>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</si>
  <si>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</si>
  <si>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</si>
  <si>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</si>
  <si>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</si>
  <si>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</si>
  <si>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</si>
  <si>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</si>
  <si>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</si>
  <si>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</si>
  <si>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</si>
  <si>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</si>
  <si>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</si>
  <si>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</si>
  <si>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</si>
  <si>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</si>
  <si>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</si>
  <si>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</si>
  <si>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</si>
  <si>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</si>
  <si>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</si>
  <si>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</si>
  <si>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</si>
  <si>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</si>
  <si>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</si>
  <si>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</si>
  <si>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</si>
  <si>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</si>
  <si>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</si>
  <si>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</si>
  <si>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</si>
  <si>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</si>
  <si>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</si>
  <si>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</si>
  <si>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</si>
  <si>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</si>
  <si>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</si>
  <si>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</si>
  <si>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</si>
  <si>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</si>
  <si>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</si>
  <si>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</si>
  <si>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</si>
  <si>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</si>
  <si>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</si>
  <si>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</si>
  <si>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</si>
  <si>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</si>
  <si>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</si>
  <si>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</si>
  <si>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</si>
  <si>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</si>
  <si>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</si>
  <si>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</si>
  <si>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</si>
  <si>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</si>
  <si>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</si>
  <si>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</si>
  <si>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</si>
  <si>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</si>
  <si>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</si>
  <si>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</si>
  <si>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</si>
  <si>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</si>
  <si>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</si>
  <si>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</si>
  <si>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</si>
  <si>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</si>
  <si>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</si>
  <si>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</si>
  <si>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</si>
  <si>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</si>
  <si>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</si>
  <si>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</si>
  <si>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</si>
  <si>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</si>
  <si>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</si>
  <si>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</si>
  <si>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</si>
  <si>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</si>
  <si>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</si>
  <si>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</si>
  <si>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</si>
  <si>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</si>
  <si>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</si>
  <si>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</si>
  <si>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</si>
  <si>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</si>
  <si>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</si>
  <si>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</si>
  <si>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</si>
  <si>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</si>
  <si>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</si>
  <si>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</si>
  <si>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</si>
  <si>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</si>
  <si>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</si>
  <si>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</si>
  <si>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</si>
  <si>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</si>
  <si>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</si>
  <si>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</si>
  <si>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</si>
  <si>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</si>
  <si>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</si>
  <si>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</si>
  <si>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</si>
  <si>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</si>
  <si>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</si>
  <si>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</si>
  <si>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</si>
  <si>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</si>
  <si>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</si>
  <si>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</si>
  <si>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</si>
  <si>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</si>
  <si>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</si>
  <si>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</si>
  <si>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</si>
  <si>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</si>
  <si>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</si>
  <si>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</si>
  <si>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</si>
  <si>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</si>
  <si>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</si>
  <si>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</si>
  <si>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</si>
  <si>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</si>
  <si>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</si>
  <si>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</si>
  <si>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</si>
  <si>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</si>
  <si>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</si>
  <si>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</si>
  <si>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</si>
  <si>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</si>
  <si>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</si>
  <si>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</si>
  <si>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</si>
  <si>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</si>
  <si>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</si>
  <si>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</si>
  <si>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</si>
  <si>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</si>
  <si>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</si>
  <si>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</si>
  <si>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</si>
  <si>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</si>
  <si>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</si>
  <si>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</si>
  <si>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</si>
  <si>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</si>
  <si>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</si>
  <si>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</si>
  <si>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</si>
  <si>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</si>
  <si>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</si>
  <si>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</si>
  <si>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</si>
  <si>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</si>
  <si>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</si>
  <si>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</si>
  <si>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</si>
  <si>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</si>
  <si>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</si>
  <si>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</si>
  <si>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</si>
  <si>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</si>
  <si>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</si>
  <si>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</si>
  <si>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</si>
  <si>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</si>
  <si>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</si>
  <si>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</si>
  <si>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</si>
  <si>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</si>
  <si>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</si>
  <si>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</si>
  <si>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</si>
  <si>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</si>
  <si>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</si>
  <si>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</si>
  <si>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</si>
  <si>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</si>
  <si>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</si>
  <si>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</si>
  <si>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</si>
  <si>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</si>
  <si>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</si>
  <si>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</si>
  <si>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</si>
  <si>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</si>
  <si>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</si>
  <si>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</si>
  <si>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</si>
  <si>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</si>
  <si>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</si>
  <si>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</si>
  <si>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</si>
  <si>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</si>
  <si>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</si>
  <si>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</si>
  <si>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</si>
  <si>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</si>
  <si>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</si>
  <si>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</si>
  <si>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</si>
  <si>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</si>
  <si>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</si>
  <si>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</si>
  <si>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</si>
  <si>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</si>
  <si>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</si>
  <si>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</si>
  <si>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</si>
  <si>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</si>
  <si>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</si>
  <si>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</si>
  <si>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</si>
  <si>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</si>
  <si>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</si>
  <si>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</si>
  <si>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</si>
  <si>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</si>
  <si>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</si>
  <si>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</si>
  <si>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</si>
  <si>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</si>
  <si>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</si>
  <si>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</si>
  <si>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</si>
  <si>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</si>
  <si>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</si>
  <si>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</si>
  <si>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</si>
  <si>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</si>
  <si>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</si>
  <si>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</si>
  <si>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</si>
  <si>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</si>
  <si>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</si>
  <si>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</si>
  <si>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</si>
  <si>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</si>
  <si>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</si>
  <si>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</si>
  <si>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</si>
  <si>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</si>
  <si>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</si>
  <si>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</si>
  <si>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</si>
  <si>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</si>
  <si>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</si>
  <si>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</si>
  <si>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</si>
  <si>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</si>
  <si>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</si>
  <si>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</si>
  <si>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</si>
  <si>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</si>
  <si>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</si>
  <si>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</si>
  <si>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</si>
  <si>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</si>
  <si>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</si>
  <si>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</si>
  <si>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</si>
  <si>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</si>
  <si>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</si>
  <si>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</si>
  <si>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</si>
  <si>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</si>
  <si>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</si>
  <si>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</si>
  <si>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</si>
  <si>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</si>
  <si>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</si>
  <si>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</si>
  <si>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</si>
  <si>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</si>
  <si>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</si>
  <si>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</si>
  <si>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</si>
  <si>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</si>
  <si>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</si>
  <si>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</si>
  <si>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</si>
  <si>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</si>
  <si>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</si>
  <si>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</si>
  <si>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</si>
  <si>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</si>
  <si>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</si>
  <si>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</si>
  <si>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</si>
  <si>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</si>
  <si>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</si>
  <si>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</si>
  <si>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</si>
  <si>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</si>
  <si>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</si>
  <si>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</si>
  <si>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</si>
  <si>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</si>
  <si>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</si>
  <si>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</si>
  <si>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</si>
  <si>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</si>
  <si>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</si>
  <si>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</si>
  <si>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</si>
  <si>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</si>
  <si>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</si>
  <si>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</si>
  <si>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</si>
  <si>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</si>
  <si>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</si>
  <si>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</si>
  <si>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</si>
  <si>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</si>
  <si>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</si>
  <si>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</si>
  <si>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</si>
  <si>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</si>
  <si>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</si>
  <si>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</si>
  <si>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</si>
  <si>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</si>
  <si>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</si>
  <si>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</si>
  <si>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</si>
  <si>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</si>
  <si>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</si>
  <si>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</si>
  <si>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</si>
  <si>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</si>
  <si>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</si>
  <si>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</si>
  <si>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</si>
  <si>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</si>
  <si>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</si>
  <si>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</si>
  <si>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</si>
  <si>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</si>
  <si>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</si>
  <si>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</si>
  <si>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</si>
  <si>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</si>
  <si>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</si>
  <si>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</si>
  <si>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</si>
  <si>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</si>
  <si>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</si>
  <si>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</si>
  <si>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</si>
  <si>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</si>
  <si>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</si>
  <si>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</si>
  <si>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</si>
  <si>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</si>
  <si>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</si>
  <si>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</si>
  <si>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</si>
  <si>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</si>
  <si>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</si>
  <si>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</si>
  <si>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</si>
  <si>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</si>
  <si>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</si>
  <si>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</si>
  <si>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</si>
  <si>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</si>
  <si>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</si>
  <si>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</si>
  <si>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</si>
  <si>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</si>
  <si>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</si>
  <si>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</si>
  <si>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</si>
  <si>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</si>
  <si>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</si>
  <si>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</si>
  <si>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</si>
  <si>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</si>
  <si>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</si>
  <si>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</si>
  <si>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</si>
  <si>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</si>
  <si>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</si>
  <si>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</si>
  <si>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</si>
  <si>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</si>
  <si>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</si>
  <si>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</si>
  <si>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</si>
  <si>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</si>
  <si>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</si>
  <si>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</si>
  <si>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</si>
  <si>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</si>
  <si>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</si>
  <si>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</si>
  <si>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</si>
  <si>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</si>
  <si>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</si>
  <si>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</si>
  <si>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</si>
  <si>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</si>
  <si>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</si>
  <si>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</si>
  <si>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</si>
  <si>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</si>
  <si>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</si>
  <si>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</si>
  <si>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</si>
  <si>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</si>
  <si>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</si>
  <si>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</si>
  <si>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</si>
  <si>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</si>
  <si>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</si>
  <si>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</si>
  <si>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</si>
  <si>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</si>
  <si>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</si>
  <si>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</si>
  <si>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</si>
  <si>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</si>
  <si>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</si>
  <si>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</si>
  <si>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</si>
  <si>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</si>
  <si>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</si>
  <si>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</si>
  <si>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</si>
  <si>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</si>
  <si>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</si>
  <si>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</si>
  <si>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</si>
  <si>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</si>
  <si>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</si>
  <si>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</si>
  <si>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</si>
  <si>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</si>
  <si>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</si>
  <si>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</si>
  <si>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</si>
  <si>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</si>
  <si>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</si>
  <si>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</si>
  <si>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</si>
  <si>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</si>
  <si>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</si>
  <si>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</si>
  <si>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</si>
  <si>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</si>
  <si>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</si>
  <si>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</si>
  <si>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</si>
  <si>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</si>
  <si>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</si>
  <si>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</si>
  <si>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</si>
  <si>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</si>
  <si>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</si>
  <si>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</si>
  <si>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</si>
  <si>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</si>
  <si>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</si>
  <si>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</si>
  <si>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</si>
  <si>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</si>
  <si>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</si>
  <si>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</si>
  <si>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</si>
  <si>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</si>
  <si>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</si>
  <si>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</si>
  <si>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</si>
  <si>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</si>
  <si>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</si>
  <si>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</si>
  <si>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</si>
  <si>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</si>
  <si>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</si>
  <si>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</si>
  <si>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</si>
  <si>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</si>
  <si>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</si>
  <si>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</si>
  <si>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</si>
  <si>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</si>
  <si>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</si>
  <si>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</si>
  <si>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</si>
  <si>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</si>
  <si>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</si>
  <si>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</si>
  <si>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</si>
  <si>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</si>
  <si>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</si>
  <si>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</si>
  <si>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</si>
  <si>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</si>
  <si>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</si>
  <si>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</si>
  <si>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</si>
  <si>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</si>
  <si>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</si>
  <si>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</si>
  <si>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</si>
  <si>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</si>
  <si>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</si>
  <si>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</si>
  <si>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</si>
  <si>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</si>
  <si>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</si>
  <si>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</si>
  <si>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</si>
  <si>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</si>
  <si>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</si>
  <si>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</si>
  <si>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</si>
  <si>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</si>
  <si>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</si>
  <si>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</si>
  <si>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</si>
  <si>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</si>
  <si>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</si>
  <si>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</si>
  <si>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</si>
  <si>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</si>
  <si>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</si>
  <si>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</si>
  <si>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</si>
  <si>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</si>
  <si>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</si>
  <si>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</si>
  <si>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</si>
  <si>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</si>
  <si>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</si>
  <si>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</si>
  <si>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</si>
  <si>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</si>
  <si>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</si>
  <si>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</si>
  <si>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</si>
  <si>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</si>
  <si>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</si>
  <si>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</si>
  <si>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</si>
  <si>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</si>
  <si>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</si>
  <si>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</si>
  <si>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</si>
  <si>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</si>
  <si>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</si>
  <si>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</si>
  <si>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</si>
  <si>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</si>
  <si>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</si>
  <si>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</si>
  <si>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</si>
  <si>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</si>
  <si>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</si>
  <si>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</si>
  <si>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</si>
  <si>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</si>
  <si>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</si>
  <si>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</si>
  <si>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</si>
  <si>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</si>
  <si>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</si>
  <si>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</si>
  <si>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</si>
  <si>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</si>
  <si>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</si>
  <si>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</si>
  <si>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</si>
  <si>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</si>
  <si>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</si>
  <si>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</si>
  <si>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</si>
  <si>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</si>
  <si>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</si>
  <si>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</si>
  <si>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</si>
  <si>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</si>
  <si>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</si>
  <si>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</si>
  <si>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</si>
  <si>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</si>
  <si>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</si>
  <si>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</si>
  <si>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</si>
  <si>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</si>
  <si>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</si>
  <si>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</si>
  <si>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</si>
  <si>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</si>
  <si>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</si>
  <si>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</si>
  <si>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</si>
  <si>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</si>
  <si>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</si>
  <si>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</si>
  <si>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</si>
  <si>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</si>
  <si>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</si>
  <si>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</si>
  <si>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</si>
  <si>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</si>
  <si>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</si>
  <si>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</si>
  <si>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</si>
  <si>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</si>
  <si>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</si>
  <si>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</si>
  <si>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</si>
  <si>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</si>
  <si>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</si>
  <si>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</si>
  <si>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</si>
  <si>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</si>
  <si>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</si>
  <si>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</si>
  <si>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</si>
  <si>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</si>
  <si>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</si>
  <si>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</si>
  <si>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</si>
  <si>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</si>
  <si>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</si>
  <si>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</si>
  <si>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</si>
  <si>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</si>
  <si>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</si>
  <si>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</si>
  <si>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</si>
  <si>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</si>
  <si>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</si>
  <si>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</si>
  <si>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</si>
  <si>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</si>
  <si>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</si>
  <si>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</si>
  <si>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</si>
  <si>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</si>
  <si>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</si>
  <si>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</si>
  <si>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</si>
  <si>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</si>
  <si>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</si>
  <si>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</si>
  <si>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</si>
  <si>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</si>
  <si>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</si>
  <si>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</si>
  <si>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</si>
  <si>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</si>
  <si>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</si>
  <si>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</si>
  <si>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</si>
  <si>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</si>
  <si>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</si>
  <si>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</si>
  <si>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</si>
  <si>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</si>
  <si>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</si>
  <si>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</si>
  <si>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</si>
  <si>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</si>
  <si>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</si>
  <si>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</si>
  <si>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</si>
  <si>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</si>
  <si>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</si>
  <si>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</si>
  <si>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</si>
  <si>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</si>
  <si>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</si>
  <si>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</si>
  <si>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</si>
  <si>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</si>
  <si>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</si>
  <si>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</si>
  <si>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</si>
  <si>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</si>
  <si>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</si>
  <si>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</si>
  <si>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</si>
  <si>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</si>
  <si>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</si>
  <si>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</si>
  <si>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</si>
  <si>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</si>
  <si>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</si>
  <si>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</si>
  <si>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</si>
  <si>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</si>
  <si>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</si>
  <si>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</si>
  <si>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</si>
  <si>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</si>
  <si>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</si>
  <si>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</si>
  <si>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</si>
  <si>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</si>
  <si>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</si>
  <si>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</si>
  <si>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</si>
  <si>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</si>
  <si>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</si>
  <si>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</si>
  <si>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</si>
  <si>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</si>
  <si>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</si>
  <si>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</si>
  <si>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</si>
  <si>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</si>
  <si>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</si>
  <si>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</si>
  <si>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</si>
  <si>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</si>
  <si>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</si>
  <si>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</si>
  <si>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</si>
  <si>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</si>
  <si>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</si>
  <si>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</si>
  <si>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</si>
  <si>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</si>
  <si>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</si>
  <si>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</si>
  <si>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</si>
  <si>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</si>
  <si>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</si>
  <si>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</si>
  <si>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</si>
  <si>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</si>
  <si>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</si>
  <si>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</si>
  <si>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</si>
  <si>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</si>
  <si>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</si>
  <si>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</si>
  <si>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</si>
  <si>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</si>
  <si>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</si>
  <si>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</si>
  <si>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</si>
  <si>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</si>
  <si>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</si>
  <si>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</si>
  <si>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</si>
  <si>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</si>
  <si>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</si>
  <si>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</si>
  <si>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</si>
  <si>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</si>
  <si>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</si>
  <si>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</si>
  <si>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</si>
  <si>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</si>
  <si>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</si>
  <si>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</si>
  <si>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</si>
  <si>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</si>
  <si>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</si>
  <si>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</si>
  <si>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</si>
  <si>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</si>
  <si>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</si>
  <si>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</si>
  <si>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</si>
  <si>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</si>
  <si>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</si>
  <si>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</si>
  <si>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</si>
  <si>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</si>
  <si>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</si>
  <si>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</si>
  <si>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</si>
  <si>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</si>
  <si>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</si>
  <si>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</si>
  <si>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</si>
  <si>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</si>
  <si>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</si>
  <si>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</si>
  <si>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</si>
  <si>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</si>
  <si>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</si>
  <si>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</si>
  <si>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</si>
  <si>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</si>
  <si>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</si>
  <si>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</si>
  <si>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</si>
  <si>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</si>
  <si>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</si>
  <si>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</si>
  <si>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</si>
  <si>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</si>
  <si>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</si>
  <si>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</si>
  <si>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</si>
  <si>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</si>
  <si>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</si>
  <si>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</si>
  <si>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</si>
  <si>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</si>
  <si>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</si>
  <si>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</si>
  <si>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</si>
  <si>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</si>
  <si>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</si>
  <si>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</si>
  <si>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</si>
  <si>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</si>
  <si>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</si>
  <si>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</si>
  <si>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</si>
  <si>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</si>
  <si>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</si>
  <si>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</si>
  <si>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</si>
  <si>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</si>
  <si>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</si>
  <si>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</si>
  <si>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</si>
  <si>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</si>
  <si>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</si>
  <si>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</si>
  <si>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</si>
  <si>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</si>
  <si>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</si>
  <si>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</si>
  <si>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</si>
  <si>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</si>
  <si>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</si>
  <si>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</si>
  <si>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</si>
  <si>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</si>
  <si>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</si>
  <si>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</si>
  <si>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</si>
  <si>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</si>
  <si>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</si>
  <si>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</si>
  <si>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</si>
  <si>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</si>
  <si>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</si>
  <si>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</si>
  <si>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</si>
  <si>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</si>
  <si>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</si>
  <si>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</si>
  <si>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</si>
  <si>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</si>
  <si>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</si>
  <si>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</si>
  <si>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</si>
  <si>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</si>
  <si>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</si>
  <si>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</si>
  <si>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</si>
  <si>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</si>
  <si>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</si>
  <si>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</si>
  <si>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</si>
  <si>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</si>
  <si>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</si>
  <si>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</si>
  <si>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</si>
  <si>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</si>
  <si>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</si>
  <si>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</si>
  <si>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</si>
  <si>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</si>
  <si>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</si>
  <si>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</si>
  <si>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</si>
  <si>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</si>
  <si>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</si>
  <si>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</si>
  <si>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</si>
  <si>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</si>
  <si>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</si>
  <si>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</si>
  <si>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</si>
  <si>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</si>
  <si>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</si>
  <si>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</si>
  <si>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</si>
  <si>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</si>
  <si>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</si>
  <si>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</si>
  <si>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</si>
  <si>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</si>
  <si>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</si>
  <si>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</si>
  <si>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</si>
  <si>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</si>
  <si>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</si>
  <si>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</si>
  <si>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</si>
  <si>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</si>
  <si>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</si>
  <si>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</si>
  <si>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</si>
  <si>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</si>
  <si>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</si>
  <si>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</si>
  <si>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</si>
  <si>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</si>
  <si>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</si>
  <si>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</si>
  <si>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</si>
  <si>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</si>
  <si>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</si>
  <si>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</si>
  <si>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</si>
  <si>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</si>
  <si>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</si>
  <si>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</si>
  <si>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</si>
  <si>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</si>
  <si>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</si>
  <si>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</si>
  <si>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</si>
  <si>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</si>
  <si>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</si>
  <si>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</si>
  <si>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</si>
  <si>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</si>
  <si>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</si>
  <si>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</si>
  <si>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</si>
  <si>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</si>
  <si>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</si>
  <si>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</si>
  <si>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</si>
  <si>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</si>
  <si>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</si>
  <si>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</si>
  <si>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</si>
  <si>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</si>
  <si>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</si>
  <si>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</si>
  <si>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</si>
  <si>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</si>
  <si>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</si>
  <si>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</si>
  <si>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</si>
  <si>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</si>
  <si>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</si>
  <si>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</si>
  <si>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</si>
  <si>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</si>
  <si>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</si>
  <si>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</si>
  <si>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</si>
  <si>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</si>
  <si>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</si>
  <si>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</si>
  <si>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</si>
  <si>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</si>
  <si>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</si>
  <si>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</si>
  <si>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</si>
  <si>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</si>
  <si>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</si>
  <si>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</si>
  <si>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</si>
  <si>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</si>
  <si>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</si>
  <si>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</si>
  <si>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</si>
  <si>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</si>
  <si>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</si>
  <si>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</si>
  <si>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</si>
  <si>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</si>
  <si>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</si>
  <si>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</si>
  <si>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</si>
  <si>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</si>
  <si>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</si>
  <si>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</si>
  <si>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</si>
  <si>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</si>
  <si>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</si>
  <si>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</si>
  <si>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</si>
  <si>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</si>
  <si>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</si>
  <si>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</si>
  <si>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</si>
  <si>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</si>
  <si>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</si>
  <si>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</si>
  <si>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</si>
  <si>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</si>
  <si>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</si>
  <si>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</si>
  <si>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</si>
  <si>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</si>
  <si>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</si>
  <si>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</si>
  <si>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</si>
  <si>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</si>
  <si>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</si>
  <si>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</si>
  <si>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</si>
  <si>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</si>
  <si>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</si>
  <si>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</si>
  <si>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</si>
  <si>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</si>
  <si>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</si>
  <si>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</si>
  <si>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</si>
  <si>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</si>
  <si>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</si>
  <si>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</si>
  <si>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</si>
  <si>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</si>
  <si>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</si>
  <si>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</si>
  <si>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</si>
  <si>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</si>
  <si>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</si>
  <si>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</si>
  <si>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</si>
  <si>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</si>
  <si>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</si>
  <si>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</si>
  <si>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</si>
  <si>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</si>
  <si>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</si>
  <si>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</si>
  <si>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</si>
  <si>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</si>
  <si>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</si>
  <si>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</si>
  <si>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</si>
  <si>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</si>
  <si>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</si>
  <si>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</si>
  <si>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</si>
  <si>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</si>
  <si>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</si>
  <si>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</si>
  <si>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</si>
  <si>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</si>
  <si>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</si>
  <si>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</si>
  <si>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</si>
  <si>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</si>
  <si>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</si>
  <si>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</si>
  <si>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</si>
  <si>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</si>
  <si>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</si>
  <si>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</si>
  <si>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</si>
  <si>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</si>
  <si>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</si>
  <si>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</si>
  <si>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</si>
  <si>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</si>
  <si>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</si>
  <si>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</si>
  <si>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</si>
  <si>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</si>
  <si>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</si>
  <si>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</si>
  <si>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</si>
  <si>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</si>
  <si>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</si>
  <si>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</si>
  <si>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</si>
  <si>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</si>
  <si>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</si>
  <si>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</si>
  <si>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</si>
  <si>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</si>
  <si>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</si>
  <si>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</si>
  <si>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</si>
  <si>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</si>
  <si>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</si>
  <si>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</si>
  <si>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</si>
  <si>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</si>
  <si>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</si>
  <si>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</si>
  <si>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</si>
  <si>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</si>
  <si>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</si>
  <si>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</si>
  <si>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</si>
  <si>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</si>
  <si>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</si>
  <si>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</si>
  <si>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</si>
  <si>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</si>
  <si>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</si>
  <si>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</si>
  <si>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</si>
  <si>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</si>
  <si>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</si>
  <si>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</si>
  <si>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</si>
  <si>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</si>
  <si>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</si>
  <si>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</si>
  <si>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</si>
  <si>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</si>
  <si>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</si>
  <si>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</si>
  <si>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</si>
  <si>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</si>
  <si>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</si>
  <si>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</si>
  <si>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</si>
  <si>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</si>
  <si>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</si>
  <si>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</si>
  <si>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</si>
  <si>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</si>
  <si>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</si>
  <si>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</si>
  <si>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</si>
  <si>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</si>
  <si>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</si>
  <si>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</si>
  <si>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</si>
  <si>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</si>
  <si>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</si>
  <si>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</si>
  <si>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</si>
  <si>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</si>
  <si>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</si>
  <si>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</si>
  <si>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</si>
  <si>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</si>
  <si>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</si>
  <si>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</si>
  <si>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</si>
  <si>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</si>
  <si>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</si>
  <si>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</si>
  <si>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</si>
  <si>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</si>
  <si>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</si>
  <si>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</si>
  <si>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</si>
  <si>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</si>
  <si>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</si>
  <si>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</si>
  <si>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</si>
  <si>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</si>
  <si>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</si>
  <si>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</si>
  <si>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</si>
  <si>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</si>
  <si>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</si>
  <si>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</si>
  <si>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</si>
  <si>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</si>
  <si>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</si>
  <si>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</si>
  <si>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</si>
  <si>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</si>
  <si>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</si>
  <si>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</si>
  <si>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</si>
  <si>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</si>
  <si>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</si>
  <si>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</si>
  <si>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</si>
  <si>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</si>
  <si>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</si>
  <si>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</si>
  <si>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</si>
  <si>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</si>
  <si>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</si>
  <si>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</si>
  <si>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</si>
  <si>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</si>
  <si>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</si>
  <si>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</si>
  <si>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</si>
  <si>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</si>
  <si>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</si>
  <si>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</si>
  <si>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</si>
  <si>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</si>
  <si>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</si>
  <si>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</si>
  <si>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</si>
  <si>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</si>
  <si>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</si>
  <si>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</si>
  <si>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</si>
  <si>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</si>
  <si>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</si>
  <si>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</si>
  <si>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</si>
  <si>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</si>
  <si>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</si>
  <si>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</si>
  <si>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</si>
  <si>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</si>
  <si>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</si>
  <si>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</si>
  <si>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</si>
  <si>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</si>
  <si>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</si>
  <si>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</si>
  <si>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</si>
  <si>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</si>
  <si>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</si>
  <si>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</si>
  <si>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</si>
  <si>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</si>
  <si>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</si>
  <si>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</si>
  <si>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</si>
  <si>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</si>
  <si>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</si>
  <si>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</si>
  <si>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</si>
  <si>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</si>
  <si>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</si>
  <si>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</si>
  <si>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</si>
  <si>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</si>
  <si>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</si>
  <si>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</si>
  <si>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</si>
  <si>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</si>
  <si>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</si>
  <si>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</si>
  <si>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</si>
  <si>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</si>
  <si>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</si>
  <si>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</si>
  <si>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</si>
  <si>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</si>
  <si>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</si>
  <si>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</si>
  <si>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</si>
  <si>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</si>
  <si>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</si>
  <si>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</si>
  <si>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</si>
  <si>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</si>
  <si>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</si>
  <si>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</si>
  <si>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</si>
  <si>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</si>
  <si>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</si>
  <si>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</si>
  <si>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</si>
  <si>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</si>
  <si>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</si>
  <si>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</si>
  <si>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</si>
  <si>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</si>
  <si>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</si>
  <si>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</si>
  <si>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</si>
  <si>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</si>
  <si>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</si>
  <si>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</si>
  <si>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</si>
  <si>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</si>
  <si>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</si>
  <si>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</si>
  <si>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</si>
  <si>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</si>
  <si>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</si>
  <si>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</si>
  <si>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</si>
  <si>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</si>
  <si>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</si>
  <si>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</si>
  <si>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</si>
  <si>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</si>
  <si>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</si>
  <si>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</si>
  <si>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</si>
  <si>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</si>
  <si>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</si>
  <si>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</si>
  <si>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</si>
  <si>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</si>
  <si>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</si>
  <si>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</si>
  <si>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</si>
  <si>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</si>
  <si>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</si>
  <si>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</si>
  <si>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</si>
  <si>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</si>
  <si>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</si>
  <si>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</si>
  <si>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</si>
  <si>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</si>
  <si>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</si>
  <si>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</si>
  <si>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</si>
  <si>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</si>
  <si>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</si>
  <si>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</si>
  <si>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</si>
  <si>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</si>
  <si>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</si>
  <si>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</si>
  <si>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</si>
  <si>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</si>
  <si>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</si>
  <si>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</si>
  <si>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</si>
  <si>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</si>
  <si>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</si>
  <si>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</si>
  <si>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</si>
  <si>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</si>
  <si>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</si>
  <si>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</si>
  <si>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</si>
  <si>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</si>
  <si>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</si>
  <si>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</si>
  <si>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</si>
  <si>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</si>
  <si>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</si>
  <si>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</si>
  <si>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</si>
  <si>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</si>
  <si>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</si>
  <si>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</si>
  <si>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</si>
  <si>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</si>
  <si>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</si>
  <si>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</si>
  <si>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</si>
  <si>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</si>
  <si>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</si>
  <si>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</si>
  <si>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</si>
  <si>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</si>
  <si>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</si>
  <si>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</si>
  <si>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</si>
  <si>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</si>
  <si>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</si>
  <si>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</si>
  <si>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</si>
  <si>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</si>
  <si>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</si>
  <si>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</si>
  <si>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</si>
  <si>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</si>
  <si>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</si>
  <si>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</si>
  <si>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</si>
  <si>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</si>
  <si>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</si>
  <si>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</si>
  <si>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</si>
  <si>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</si>
  <si>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</si>
  <si>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</si>
  <si>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</si>
  <si>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</si>
  <si>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</si>
  <si>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</si>
  <si>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</si>
  <si>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</si>
  <si>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</si>
  <si>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</si>
  <si>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</si>
  <si>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</si>
  <si>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</si>
  <si>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</si>
  <si>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</si>
  <si>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</si>
  <si>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</si>
  <si>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</si>
  <si>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</si>
  <si>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</si>
  <si>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</si>
  <si>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</si>
  <si>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</si>
  <si>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</si>
  <si>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</si>
  <si>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</si>
  <si>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</si>
  <si>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</si>
  <si>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</si>
  <si>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</si>
  <si>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</si>
  <si>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</si>
  <si>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</si>
  <si>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</si>
  <si>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</si>
  <si>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</si>
  <si>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</si>
  <si>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</si>
  <si>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</si>
  <si>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</si>
  <si>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</si>
  <si>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</si>
  <si>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</si>
  <si>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</si>
  <si>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</si>
  <si>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</si>
  <si>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</si>
  <si>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</si>
  <si>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</si>
  <si>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</si>
  <si>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</si>
  <si>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</si>
  <si>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</si>
  <si>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</si>
  <si>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</si>
  <si>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</si>
  <si>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</si>
  <si>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</si>
  <si>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</si>
  <si>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</si>
  <si>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</si>
  <si>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</si>
  <si>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</si>
  <si>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</si>
  <si>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</si>
  <si>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</si>
  <si>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</si>
  <si>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</si>
  <si>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</si>
  <si>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</si>
  <si>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</si>
  <si>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</si>
  <si>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</si>
  <si>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</si>
  <si>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</si>
  <si>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</si>
  <si>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</si>
  <si>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</si>
  <si>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</si>
  <si>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</si>
  <si>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</si>
  <si>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</si>
  <si>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</si>
  <si>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</si>
  <si>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</si>
  <si>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</si>
  <si>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</si>
  <si>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</si>
  <si>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</si>
  <si>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</si>
  <si>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</si>
  <si>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</si>
  <si>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</si>
  <si>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</si>
  <si>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</si>
  <si>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</si>
  <si>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</si>
  <si>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</si>
  <si>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</si>
  <si>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</si>
  <si>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</si>
  <si>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</si>
  <si>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</si>
  <si>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</si>
  <si>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</si>
  <si>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</si>
  <si>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</si>
  <si>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</si>
  <si>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</si>
  <si>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</si>
  <si>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</si>
  <si>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</si>
  <si>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</si>
  <si>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</si>
  <si>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</si>
  <si>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</si>
  <si>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</si>
  <si>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</si>
  <si>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</si>
  <si>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</si>
  <si>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</si>
  <si>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</si>
  <si>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</si>
  <si>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</si>
  <si>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</si>
  <si>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</si>
  <si>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</si>
  <si>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</si>
  <si>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</si>
  <si>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</si>
  <si>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</si>
  <si>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</si>
  <si>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</si>
  <si>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</si>
  <si>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</si>
  <si>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</si>
  <si>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</si>
  <si>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</si>
  <si>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</si>
  <si>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</si>
  <si>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</si>
  <si>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</si>
  <si>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</si>
  <si>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</si>
  <si>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</si>
  <si>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</si>
  <si>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</si>
  <si>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</si>
  <si>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</si>
  <si>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</si>
  <si>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</si>
  <si>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</si>
  <si>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</si>
  <si>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</si>
  <si>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</si>
  <si>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</si>
  <si>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</si>
  <si>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</si>
  <si>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</si>
  <si>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</si>
  <si>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</si>
  <si>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</si>
  <si>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</si>
  <si>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</si>
  <si>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</si>
  <si>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</si>
  <si>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</si>
  <si>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</si>
  <si>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</si>
  <si>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</si>
  <si>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</si>
  <si>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</si>
  <si>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</si>
  <si>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</si>
  <si>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</si>
  <si>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</si>
  <si>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</si>
  <si>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</si>
  <si>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</si>
  <si>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</si>
  <si>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</si>
  <si>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</si>
  <si>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</si>
  <si>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</si>
  <si>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</si>
  <si>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</si>
  <si>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</si>
  <si>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</si>
  <si>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</si>
  <si>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</si>
  <si>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</si>
  <si>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</si>
  <si>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</si>
  <si>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</si>
  <si>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</si>
  <si>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</si>
  <si>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</si>
  <si>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</si>
  <si>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</si>
  <si>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</si>
  <si>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</si>
  <si>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</si>
  <si>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</si>
  <si>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</si>
  <si>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</si>
  <si>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</si>
  <si>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</si>
  <si>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</si>
  <si>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</si>
  <si>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</si>
  <si>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</si>
  <si>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</si>
  <si>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</si>
  <si>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</si>
  <si>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</si>
  <si>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</si>
  <si>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</si>
  <si>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</si>
  <si>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</si>
  <si>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</si>
  <si>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</si>
  <si>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</si>
  <si>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</si>
  <si>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</si>
  <si>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</si>
  <si>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</si>
  <si>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</si>
  <si>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</si>
  <si>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</si>
  <si>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</si>
  <si>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</si>
  <si>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</si>
  <si>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</si>
  <si>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</si>
  <si>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</si>
  <si>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</si>
  <si>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</si>
  <si>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</si>
  <si>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</si>
  <si>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</si>
  <si>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</si>
  <si>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</si>
  <si>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</si>
  <si>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</si>
  <si>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</si>
  <si>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</si>
  <si>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</si>
  <si>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</si>
  <si>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</si>
  <si>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</si>
  <si>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</si>
  <si>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</si>
  <si>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</si>
  <si>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</si>
  <si>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</si>
  <si>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</si>
  <si>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</si>
  <si>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</si>
  <si>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</si>
  <si>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</si>
  <si>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</si>
  <si>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</si>
  <si>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</si>
  <si>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</si>
  <si>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</si>
  <si>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</si>
  <si>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</si>
  <si>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</si>
  <si>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</si>
  <si>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</si>
  <si>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</si>
  <si>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</si>
  <si>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</si>
  <si>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</si>
  <si>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</si>
  <si>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</si>
  <si>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</si>
  <si>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</si>
  <si>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</si>
  <si>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</si>
  <si>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</si>
  <si>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</si>
  <si>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</si>
  <si>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</si>
  <si>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</si>
  <si>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</si>
  <si>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</si>
  <si>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</si>
  <si>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</si>
  <si>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</si>
  <si>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</si>
  <si>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</si>
  <si>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</si>
  <si>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</si>
  <si>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</si>
  <si>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</si>
  <si>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</si>
  <si>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</si>
  <si>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</si>
  <si>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</si>
  <si>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</si>
  <si>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</si>
  <si>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</si>
  <si>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</si>
  <si>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</si>
  <si>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</si>
  <si>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</si>
  <si>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</si>
  <si>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</si>
  <si>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</si>
  <si>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</si>
  <si>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</si>
  <si>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</si>
  <si>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</si>
  <si>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</si>
  <si>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</si>
  <si>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</si>
  <si>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</si>
  <si>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</si>
  <si>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</si>
  <si>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</si>
  <si>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</si>
  <si>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</si>
  <si>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</si>
  <si>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</si>
  <si>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</si>
  <si>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</si>
  <si>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</si>
  <si>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</si>
  <si>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</si>
  <si>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</si>
  <si>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</si>
  <si>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</si>
  <si>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</si>
  <si>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</si>
  <si>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</si>
  <si>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</si>
  <si>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</si>
  <si>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</si>
  <si>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</si>
  <si>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</si>
  <si>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</si>
  <si>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</si>
  <si>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</si>
  <si>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</si>
  <si>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</si>
  <si>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</si>
  <si>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</si>
  <si>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</si>
  <si>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</si>
  <si>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</si>
  <si>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</si>
  <si>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</si>
  <si>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</si>
  <si>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</si>
  <si>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</si>
  <si>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</si>
  <si>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</si>
  <si>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</si>
  <si>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</si>
  <si>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</si>
  <si>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</si>
  <si>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</si>
  <si>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</si>
  <si>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</si>
  <si>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</si>
  <si>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</si>
  <si>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</si>
  <si>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</si>
  <si>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</si>
  <si>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</si>
  <si>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</si>
  <si>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</si>
  <si>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</si>
  <si>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</si>
  <si>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</si>
  <si>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</si>
  <si>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</si>
  <si>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</si>
  <si>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</si>
  <si>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</si>
  <si>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</si>
  <si>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</si>
  <si>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</si>
  <si>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</si>
  <si>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</si>
  <si>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</si>
  <si>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</si>
  <si>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</si>
  <si>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</si>
  <si>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</si>
  <si>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</si>
  <si>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</si>
  <si>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</si>
  <si>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</si>
  <si>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</si>
  <si>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</si>
  <si>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</si>
  <si>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</si>
  <si>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</si>
  <si>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</si>
  <si>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</si>
  <si>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</si>
  <si>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</si>
  <si>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</si>
  <si>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</si>
  <si>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</si>
  <si>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</si>
  <si>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</si>
  <si>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</si>
  <si>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</si>
  <si>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</si>
  <si>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</si>
  <si>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</si>
  <si>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</si>
  <si>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</si>
  <si>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</si>
  <si>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</si>
  <si>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</si>
  <si>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</si>
  <si>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</si>
  <si>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</si>
  <si>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</si>
  <si>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</si>
  <si>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</si>
  <si>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</si>
  <si>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</si>
  <si>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</si>
  <si>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</si>
  <si>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</si>
  <si>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</si>
  <si>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</si>
  <si>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</si>
  <si>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</si>
  <si>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</si>
  <si>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</si>
  <si>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</si>
  <si>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</si>
  <si>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</si>
  <si>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</si>
  <si>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</si>
  <si>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</si>
  <si>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</si>
  <si>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</si>
  <si>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</si>
  <si>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</si>
  <si>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</si>
  <si>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</si>
  <si>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</si>
  <si>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</si>
  <si>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</si>
  <si>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</si>
  <si>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</si>
  <si>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</si>
  <si>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</si>
  <si>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</si>
  <si>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</si>
  <si>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</si>
  <si>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</si>
  <si>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</si>
  <si>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</si>
  <si>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</si>
  <si>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</si>
  <si>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</si>
  <si>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</si>
  <si>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</si>
  <si>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</si>
  <si>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</si>
  <si>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</si>
  <si>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</si>
  <si>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</si>
  <si>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</si>
  <si>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</si>
  <si>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</si>
  <si>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</si>
  <si>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</si>
  <si>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</si>
  <si>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</si>
  <si>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</si>
  <si>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</si>
  <si>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</si>
  <si>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</si>
  <si>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</si>
  <si>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</si>
  <si>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</si>
  <si>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</si>
  <si>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</si>
  <si>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</si>
  <si>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</si>
  <si>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</si>
  <si>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</si>
  <si>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</si>
  <si>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</si>
  <si>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</si>
  <si>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</si>
  <si>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</si>
  <si>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</si>
  <si>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</si>
  <si>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</si>
  <si>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</si>
  <si>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</si>
  <si>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</si>
  <si>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</si>
  <si>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</si>
  <si>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</si>
  <si>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</si>
  <si>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</si>
  <si>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</si>
  <si>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</si>
  <si>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</si>
  <si>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</si>
  <si>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</si>
  <si>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</si>
  <si>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</si>
  <si>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</si>
  <si>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</si>
  <si>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</si>
  <si>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</si>
  <si>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</si>
  <si>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</si>
  <si>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</si>
  <si>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</si>
  <si>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</si>
  <si>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</si>
  <si>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</si>
  <si>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</si>
  <si>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</si>
  <si>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</si>
  <si>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</si>
  <si>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</si>
  <si>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</si>
  <si>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</si>
  <si>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</si>
  <si>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</si>
  <si>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</si>
  <si>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</si>
  <si>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</si>
  <si>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</si>
  <si>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</si>
  <si>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</si>
  <si>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</si>
  <si>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</si>
  <si>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</si>
  <si>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</si>
  <si>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</si>
  <si>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</si>
  <si>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</si>
  <si>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</si>
  <si>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</si>
  <si>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</si>
  <si>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</si>
  <si>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</si>
  <si>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</si>
  <si>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</si>
  <si>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</si>
  <si>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</si>
  <si>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</si>
  <si>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</si>
  <si>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</si>
  <si>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</si>
  <si>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</si>
  <si>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</si>
  <si>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</si>
  <si>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</si>
  <si>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</si>
  <si>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</si>
  <si>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</si>
  <si>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</si>
  <si>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</si>
  <si>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</si>
  <si>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</si>
  <si>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</si>
  <si>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</si>
  <si>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</si>
  <si>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</si>
  <si>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</si>
  <si>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</si>
  <si>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</si>
  <si>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</si>
  <si>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</si>
  <si>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</si>
  <si>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</si>
  <si>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</si>
  <si>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</si>
  <si>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</si>
  <si>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</si>
  <si>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</si>
  <si>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</si>
  <si>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</si>
  <si>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</si>
  <si>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</si>
  <si>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</si>
  <si>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</si>
  <si>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</si>
  <si>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</si>
  <si>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</si>
  <si>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</si>
  <si>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</si>
  <si>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</si>
  <si>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</si>
  <si>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</si>
  <si>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</si>
  <si>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</si>
  <si>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</si>
  <si>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</si>
  <si>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</si>
  <si>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</si>
  <si>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</si>
  <si>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</si>
  <si>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</si>
  <si>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</si>
  <si>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</si>
  <si>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</si>
  <si>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</si>
  <si>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</si>
  <si>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</si>
  <si>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</si>
  <si>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</si>
  <si>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</si>
  <si>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</si>
  <si>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</si>
  <si>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</si>
  <si>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</si>
  <si>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</si>
  <si>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</si>
  <si>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</si>
  <si>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</si>
  <si>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</si>
  <si>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</si>
  <si>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</si>
  <si>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</si>
  <si>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</si>
  <si>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</si>
  <si>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</si>
  <si>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</si>
  <si>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</si>
  <si>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</si>
  <si>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</si>
  <si>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</si>
  <si>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</si>
  <si>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</si>
  <si>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</si>
  <si>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</si>
  <si>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</si>
  <si>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</si>
  <si>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</si>
  <si>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</si>
  <si>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</si>
  <si>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</si>
  <si>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</si>
  <si>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</si>
  <si>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</si>
  <si>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</si>
  <si>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</si>
  <si>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</si>
  <si>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</si>
  <si>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</si>
  <si>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</si>
  <si>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</si>
  <si>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</si>
  <si>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</si>
  <si>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</si>
  <si>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</si>
  <si>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</si>
  <si>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</si>
  <si>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</si>
  <si>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</si>
  <si>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</si>
  <si>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</si>
  <si>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</si>
  <si>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</si>
  <si>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</si>
  <si>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</si>
  <si>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</si>
  <si>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</si>
  <si>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</si>
  <si>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</si>
  <si>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</si>
  <si>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</si>
  <si>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</si>
  <si>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</si>
  <si>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</si>
  <si>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</si>
  <si>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</si>
  <si>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</si>
  <si>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</si>
  <si>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</si>
  <si>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</si>
  <si>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</si>
  <si>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</si>
  <si>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</si>
  <si>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</si>
  <si>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</si>
  <si>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</si>
  <si>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</si>
  <si>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</si>
  <si>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</si>
  <si>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</si>
  <si>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</si>
  <si>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</si>
  <si>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</si>
  <si>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</si>
  <si>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</si>
  <si>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</si>
  <si>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</si>
  <si>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</si>
  <si>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</si>
  <si>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</si>
  <si>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</si>
  <si>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</si>
  <si>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</si>
  <si>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</si>
  <si>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</si>
  <si>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</si>
  <si>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</si>
  <si>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</si>
  <si>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</si>
  <si>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</si>
  <si>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</si>
  <si>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</si>
  <si>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</si>
  <si>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</si>
  <si>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</si>
  <si>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</si>
  <si>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</si>
  <si>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</si>
  <si>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</si>
  <si>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</si>
  <si>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</si>
  <si>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</si>
  <si>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</si>
  <si>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</si>
  <si>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</si>
  <si>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</si>
  <si>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</si>
  <si>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</si>
  <si>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</si>
  <si>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</si>
  <si>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</si>
  <si>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</si>
  <si>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</si>
  <si>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</si>
  <si>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</si>
  <si>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</si>
  <si>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</si>
  <si>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</si>
  <si>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</si>
  <si>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</si>
  <si>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</si>
  <si>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</si>
  <si>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</si>
  <si>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</si>
  <si>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</si>
  <si>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</si>
  <si>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</si>
  <si>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</si>
  <si>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</si>
  <si>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</si>
  <si>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</si>
  <si>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</si>
  <si>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</si>
  <si>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</si>
  <si>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</si>
  <si>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</si>
  <si>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</si>
  <si>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</si>
  <si>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</si>
  <si>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</si>
  <si>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</si>
  <si>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</si>
  <si>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</si>
  <si>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</si>
  <si>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</si>
  <si>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</si>
  <si>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</si>
  <si>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</si>
  <si>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</si>
  <si>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</si>
  <si>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</si>
  <si>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</si>
  <si>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</si>
  <si>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</si>
  <si>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</si>
  <si>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</si>
  <si>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</si>
  <si>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</si>
  <si>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</si>
  <si>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</si>
  <si>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</si>
  <si>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</si>
  <si>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</si>
  <si>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</si>
  <si>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</si>
  <si>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</si>
  <si>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</si>
  <si>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</si>
  <si>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</si>
  <si>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</si>
  <si>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</si>
  <si>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</si>
  <si>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</si>
  <si>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</si>
  <si>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</si>
  <si>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</si>
  <si>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</si>
  <si>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</si>
  <si>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</si>
  <si>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</si>
  <si>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</si>
  <si>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</si>
  <si>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</si>
  <si>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</si>
  <si>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</si>
  <si>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</si>
  <si>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</si>
  <si>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</si>
  <si>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</si>
  <si>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</si>
  <si>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</si>
  <si>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</si>
  <si>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</si>
  <si>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</si>
  <si>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</si>
  <si>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</si>
  <si>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</si>
  <si>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</si>
  <si>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</si>
  <si>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</si>
  <si>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</si>
  <si>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</si>
  <si>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</si>
  <si>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</si>
  <si>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</si>
  <si>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</si>
  <si>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</si>
  <si>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</si>
  <si>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</si>
  <si>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</si>
  <si>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</si>
  <si>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</si>
  <si>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</si>
  <si>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</si>
  <si>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</si>
  <si>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</si>
  <si>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</si>
  <si>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</si>
  <si>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</si>
  <si>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</si>
  <si>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</si>
  <si>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</si>
  <si>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</si>
  <si>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</si>
  <si>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</si>
  <si>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</si>
  <si>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</si>
  <si>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</si>
  <si>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</si>
  <si>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</si>
  <si>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</si>
  <si>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</si>
  <si>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</si>
  <si>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</si>
  <si>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</si>
  <si>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</si>
  <si>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</si>
  <si>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</si>
  <si>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</si>
  <si>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</si>
  <si>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</si>
  <si>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</si>
  <si>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</si>
  <si>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</si>
  <si>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</si>
  <si>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</si>
  <si>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</si>
  <si>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</si>
  <si>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</si>
  <si>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</si>
  <si>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</si>
  <si>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</si>
  <si>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</si>
  <si>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</si>
  <si>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</si>
  <si>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</si>
  <si>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</si>
  <si>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</si>
  <si>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</si>
  <si>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</si>
  <si>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</si>
  <si>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</si>
  <si>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</si>
  <si>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</si>
  <si>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</si>
  <si>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</si>
  <si>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</si>
  <si>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</si>
  <si>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</si>
  <si>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</si>
  <si>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</si>
  <si>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</si>
  <si>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</si>
  <si>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</si>
  <si>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</si>
  <si>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</si>
  <si>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</si>
  <si>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</si>
  <si>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</si>
  <si>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</si>
  <si>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</si>
  <si>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</si>
  <si>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</si>
  <si>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</si>
  <si>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</si>
  <si>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</si>
  <si>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</si>
  <si>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</si>
  <si>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</si>
  <si>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</si>
  <si>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</si>
  <si>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</si>
  <si>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</si>
  <si>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</si>
  <si>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</si>
  <si>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</si>
  <si>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</si>
  <si>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</si>
  <si>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</si>
  <si>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</si>
  <si>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</si>
  <si>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</si>
  <si>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</si>
  <si>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</si>
  <si>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</si>
  <si>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</si>
  <si>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</si>
  <si>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</si>
  <si>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</si>
  <si>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</si>
  <si>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</si>
  <si>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</si>
  <si>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</si>
  <si>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</si>
  <si>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</si>
  <si>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</si>
  <si>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</si>
  <si>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</si>
  <si>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</si>
  <si>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</si>
  <si>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</si>
  <si>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</si>
  <si>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</si>
  <si>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</si>
  <si>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</si>
  <si>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</si>
  <si>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</si>
  <si>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</si>
  <si>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</si>
  <si>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</si>
  <si>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</si>
  <si>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</si>
  <si>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</si>
  <si>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</si>
  <si>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</si>
  <si>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</si>
  <si>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</si>
  <si>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</si>
  <si>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</si>
  <si>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</si>
  <si>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</si>
  <si>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</si>
  <si>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</si>
  <si>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</si>
  <si>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</si>
  <si>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</si>
  <si>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</si>
  <si>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</si>
  <si>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</si>
  <si>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</si>
  <si>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</si>
  <si>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</si>
  <si>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</si>
  <si>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</si>
  <si>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</si>
  <si>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</si>
  <si>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</si>
  <si>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</si>
  <si>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</si>
  <si>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</si>
  <si>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</si>
  <si>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</si>
  <si>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</si>
  <si>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</si>
  <si>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</si>
  <si>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</si>
  <si>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</si>
  <si>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</si>
  <si>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</si>
  <si>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</si>
  <si>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</si>
  <si>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</si>
  <si>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</si>
  <si>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</si>
  <si>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</si>
  <si>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</si>
  <si>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</si>
  <si>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</si>
  <si>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</si>
  <si>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</si>
  <si>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</si>
  <si>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</si>
  <si>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</si>
  <si>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</si>
  <si>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</si>
  <si>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</si>
  <si>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</si>
  <si>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</si>
  <si>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</si>
  <si>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</si>
  <si>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</si>
  <si>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</si>
  <si>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</si>
  <si>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</si>
  <si>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</si>
  <si>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</si>
  <si>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</si>
  <si>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</si>
  <si>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</si>
  <si>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</si>
  <si>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</si>
  <si>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</si>
  <si>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</si>
  <si>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</si>
  <si>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</si>
  <si>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</si>
  <si>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</si>
  <si>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</si>
  <si>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</si>
  <si>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</si>
  <si>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</si>
  <si>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</si>
  <si>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</si>
  <si>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</si>
  <si>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</si>
  <si>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</si>
  <si>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</si>
  <si>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</si>
  <si>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</si>
  <si>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</si>
  <si>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</si>
  <si>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</si>
  <si>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</si>
  <si>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</si>
  <si>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</si>
  <si>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</si>
  <si>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</si>
  <si>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</si>
  <si>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</si>
  <si>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</si>
  <si>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</si>
  <si>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</si>
  <si>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</si>
  <si>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</si>
  <si>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</si>
  <si>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</si>
  <si>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</si>
  <si>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</si>
  <si>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</si>
  <si>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</si>
  <si>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</si>
  <si>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</si>
  <si>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</si>
  <si>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</si>
  <si>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</si>
  <si>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</si>
  <si>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</si>
  <si>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</si>
  <si>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</si>
  <si>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</si>
  <si>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</si>
  <si>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</si>
  <si>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</si>
  <si>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</si>
  <si>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</si>
  <si>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</si>
  <si>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</si>
  <si>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</si>
  <si>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</si>
  <si>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</si>
  <si>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</si>
  <si>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</si>
  <si>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</si>
  <si>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</si>
  <si>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</si>
  <si>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</si>
  <si>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</si>
  <si>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</si>
  <si>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</si>
  <si>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</si>
  <si>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</si>
  <si>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</si>
  <si>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</si>
  <si>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</si>
  <si>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</si>
  <si>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</si>
  <si>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</si>
  <si>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</si>
  <si>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</si>
  <si>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</si>
  <si>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</si>
  <si>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</si>
  <si>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</si>
  <si>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</si>
  <si>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</si>
  <si>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</si>
  <si>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</si>
  <si>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</si>
  <si>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</si>
  <si>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</si>
  <si>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</si>
  <si>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</si>
  <si>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</si>
  <si>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</si>
  <si>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</si>
  <si>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</si>
  <si>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</si>
  <si>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</si>
  <si>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</si>
  <si>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</si>
  <si>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</si>
  <si>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</si>
  <si>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</si>
  <si>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</si>
  <si>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</si>
  <si>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</si>
  <si>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</si>
  <si>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</si>
  <si>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</si>
  <si>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</si>
  <si>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</si>
  <si>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</si>
  <si>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</si>
  <si>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</si>
  <si>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</si>
  <si>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</si>
  <si>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</si>
  <si>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</si>
  <si>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</si>
  <si>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</si>
  <si>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</si>
  <si>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</si>
  <si>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</si>
  <si>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</si>
  <si>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</si>
  <si>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</si>
  <si>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</si>
  <si>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</si>
  <si>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</si>
  <si>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</si>
  <si>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</si>
  <si>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</si>
  <si>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</si>
  <si>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</si>
  <si>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</si>
  <si>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</si>
  <si>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</si>
  <si>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</si>
  <si>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</si>
  <si>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</si>
  <si>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</si>
  <si>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</si>
  <si>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</si>
  <si>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</si>
  <si>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</si>
  <si>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</si>
  <si>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</si>
  <si>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</si>
  <si>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</si>
  <si>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</si>
  <si>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</si>
  <si>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</si>
  <si>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</si>
  <si>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</si>
  <si>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</si>
  <si>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</si>
  <si>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</si>
  <si>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</si>
  <si>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</si>
  <si>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</si>
  <si>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</si>
  <si>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</si>
  <si>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</si>
  <si>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</si>
  <si>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</si>
  <si>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</si>
  <si>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</si>
  <si>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</si>
  <si>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</si>
  <si>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</si>
  <si>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</si>
  <si>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</si>
  <si>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</si>
  <si>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</si>
  <si>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</si>
  <si>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</si>
  <si>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</si>
  <si>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</si>
  <si>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</si>
  <si>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</si>
  <si>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</si>
  <si>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</si>
  <si>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</si>
  <si>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</si>
  <si>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</si>
  <si>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</si>
  <si>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</si>
  <si>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</si>
  <si>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</si>
  <si>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</si>
  <si>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</si>
  <si>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</si>
  <si>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</si>
  <si>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</si>
  <si>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</si>
  <si>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</si>
  <si>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</si>
  <si>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</si>
  <si>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</si>
  <si>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</si>
  <si>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</si>
  <si>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</si>
  <si>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</si>
  <si>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</si>
  <si>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</si>
  <si>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</si>
  <si>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</si>
  <si>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</si>
  <si>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</si>
  <si>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</si>
  <si>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</si>
  <si>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</si>
  <si>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</si>
  <si>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</si>
  <si>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</si>
  <si>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</si>
  <si>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</si>
  <si>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</si>
  <si>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</si>
  <si>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</si>
  <si>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</si>
  <si>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</si>
  <si>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</si>
  <si>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</si>
  <si>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</si>
  <si>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</si>
  <si>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</si>
  <si>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</si>
  <si>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</si>
  <si>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</si>
  <si>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</si>
  <si>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</si>
  <si>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</si>
  <si>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</si>
  <si>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</si>
  <si>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</si>
  <si>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</si>
  <si>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</si>
  <si>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</si>
  <si>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</si>
  <si>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</si>
  <si>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</si>
  <si>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</si>
  <si>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</si>
  <si>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</si>
  <si>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</si>
  <si>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</si>
  <si>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</si>
  <si>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</si>
  <si>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</si>
  <si>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</si>
  <si>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</si>
  <si>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</si>
  <si>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</si>
  <si>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</si>
  <si>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</si>
  <si>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</si>
  <si>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</si>
  <si>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</si>
  <si>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</si>
  <si>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</si>
  <si>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</si>
  <si>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</si>
  <si>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</si>
  <si>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</si>
  <si>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</si>
  <si>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</si>
  <si>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</si>
  <si>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</si>
  <si>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</si>
  <si>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</si>
  <si>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</si>
  <si>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</si>
  <si>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</si>
  <si>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</si>
  <si>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</si>
  <si>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</si>
  <si>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</si>
  <si>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</si>
  <si>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</si>
  <si>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</si>
  <si>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</si>
  <si>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</si>
  <si>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</si>
  <si>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</si>
  <si>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</si>
  <si>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</si>
  <si>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</si>
  <si>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</si>
  <si>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</si>
  <si>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</si>
  <si>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</si>
  <si>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</si>
  <si>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</si>
  <si>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</si>
  <si>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</si>
  <si>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</si>
  <si>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</si>
  <si>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</si>
  <si>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</si>
  <si>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</si>
  <si>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</si>
  <si>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</si>
  <si>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</si>
  <si>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</si>
  <si>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</si>
  <si>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</si>
  <si>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</si>
  <si>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</si>
  <si>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</si>
  <si>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</si>
  <si>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</si>
  <si>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</si>
  <si>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</si>
  <si>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</si>
  <si>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</si>
  <si>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</si>
  <si>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</si>
  <si>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</si>
  <si>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</si>
  <si>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</si>
  <si>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</si>
  <si>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</si>
  <si>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</si>
  <si>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</si>
  <si>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</si>
  <si>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</si>
  <si>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</si>
  <si>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</si>
  <si>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</si>
  <si>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</si>
  <si>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</si>
  <si>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</si>
  <si>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</si>
  <si>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</si>
  <si>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</si>
  <si>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</si>
  <si>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</si>
  <si>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</si>
  <si>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</si>
  <si>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</si>
  <si>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</si>
  <si>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</si>
  <si>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</si>
  <si>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</si>
  <si>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</si>
  <si>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</si>
  <si>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</si>
  <si>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</si>
  <si>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</si>
  <si>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</si>
  <si>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</si>
  <si>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</si>
  <si>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</si>
  <si>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</si>
  <si>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</si>
  <si>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</si>
  <si>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</si>
  <si>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</si>
  <si>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</si>
  <si>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</si>
  <si>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</si>
  <si>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</si>
  <si>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</si>
  <si>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</si>
  <si>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</si>
  <si>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</si>
  <si>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</si>
  <si>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</si>
  <si>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</si>
  <si>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</si>
  <si>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</si>
  <si>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</si>
  <si>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</si>
  <si>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</si>
  <si>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</si>
  <si>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</si>
  <si>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</si>
  <si>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</si>
  <si>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</si>
  <si>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</si>
  <si>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</si>
  <si>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</si>
  <si>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</si>
  <si>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</si>
  <si>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</si>
  <si>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</si>
  <si>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</si>
  <si>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</si>
  <si>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</si>
  <si>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</si>
  <si>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</si>
  <si>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</si>
  <si>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</si>
  <si>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</si>
  <si>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</si>
  <si>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</si>
  <si>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</si>
  <si>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</si>
  <si>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</si>
  <si>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</si>
  <si>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</si>
  <si>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</si>
  <si>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</si>
  <si>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</si>
  <si>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</si>
  <si>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</si>
  <si>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</si>
  <si>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</si>
  <si>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</si>
  <si>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</si>
  <si>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</si>
  <si>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</si>
  <si>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</si>
  <si>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</si>
  <si>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</si>
  <si>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</si>
  <si>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</si>
  <si>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</si>
  <si>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</si>
  <si>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</si>
  <si>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</si>
  <si>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</si>
  <si>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</si>
  <si>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</si>
  <si>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</si>
  <si>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</si>
  <si>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</si>
  <si>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</si>
  <si>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</si>
  <si>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</si>
  <si>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</si>
  <si>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</si>
  <si>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</si>
  <si>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</si>
  <si>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</si>
  <si>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</si>
  <si>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</si>
  <si>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</si>
  <si>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</si>
  <si>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</si>
  <si>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</si>
  <si>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</si>
  <si>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</si>
  <si>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</si>
  <si>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</si>
  <si>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</si>
  <si>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</si>
  <si>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</si>
  <si>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</si>
  <si>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</si>
  <si>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</si>
  <si>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</si>
  <si>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</si>
  <si>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</si>
  <si>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</si>
  <si>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</si>
  <si>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</si>
  <si>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</si>
  <si>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</si>
  <si>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</si>
  <si>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</si>
  <si>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</si>
  <si>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</si>
  <si>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</si>
  <si>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</si>
  <si>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</si>
  <si>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</si>
  <si>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</si>
  <si>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</si>
  <si>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</si>
  <si>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</si>
  <si>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</si>
  <si>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</si>
  <si>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</si>
  <si>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</si>
  <si>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</si>
  <si>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</si>
  <si>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</si>
  <si>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</si>
  <si>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</si>
  <si>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</si>
  <si>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</si>
  <si>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</si>
  <si>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</si>
  <si>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</si>
  <si>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</si>
  <si>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</si>
  <si>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</si>
  <si>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</si>
  <si>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</si>
  <si>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</si>
  <si>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</si>
  <si>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</si>
  <si>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</si>
  <si>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</si>
  <si>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</si>
  <si>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</si>
  <si>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</si>
  <si>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</si>
  <si>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</si>
  <si>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</si>
  <si>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</si>
  <si>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</si>
  <si>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</si>
  <si>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</si>
  <si>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</si>
  <si>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</si>
  <si>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</si>
  <si>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</si>
  <si>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</si>
  <si>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</si>
  <si>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</si>
  <si>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</si>
  <si>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</si>
  <si>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</si>
  <si>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</si>
  <si>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</si>
  <si>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</si>
  <si>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</si>
  <si>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</si>
  <si>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</si>
  <si>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</si>
  <si>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</si>
  <si>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</si>
  <si>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</si>
  <si>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</si>
  <si>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</si>
  <si>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</si>
  <si>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</si>
  <si>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</si>
  <si>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</si>
  <si>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</si>
  <si>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</si>
  <si>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</si>
  <si>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</si>
  <si>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</si>
  <si>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</si>
  <si>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</si>
  <si>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</si>
  <si>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</si>
  <si>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</si>
  <si>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</si>
  <si>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</si>
  <si>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</si>
  <si>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</si>
  <si>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</si>
  <si>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</si>
  <si>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</si>
  <si>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</si>
  <si>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</si>
  <si>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</si>
  <si>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</si>
  <si>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</si>
  <si>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</si>
  <si>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</si>
  <si>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</si>
  <si>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</si>
  <si>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</si>
  <si>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</si>
  <si>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</si>
  <si>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</si>
  <si>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</si>
  <si>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</si>
  <si>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</si>
  <si>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</si>
  <si>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</si>
  <si>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</si>
  <si>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</si>
  <si>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</si>
  <si>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</si>
  <si>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</si>
  <si>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</si>
  <si>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</si>
  <si>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</si>
  <si>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</si>
  <si>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</si>
  <si>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</si>
  <si>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</si>
  <si>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</si>
  <si>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</si>
  <si>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</si>
  <si>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</si>
  <si>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</si>
  <si>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</si>
  <si>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</si>
  <si>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</si>
  <si>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</si>
  <si>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</si>
  <si>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</si>
  <si>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</si>
  <si>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</si>
  <si>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</si>
  <si>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</si>
  <si>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</si>
  <si>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</si>
  <si>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</si>
  <si>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</si>
  <si>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</si>
  <si>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</si>
  <si>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</si>
  <si>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</si>
  <si>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</si>
  <si>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</si>
  <si>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</si>
  <si>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</si>
  <si>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</si>
  <si>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</si>
  <si>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</si>
  <si>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</si>
  <si>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</si>
  <si>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</si>
  <si>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</si>
  <si>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</si>
  <si>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</si>
  <si>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</si>
  <si>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</si>
  <si>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</si>
  <si>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</si>
  <si>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</si>
  <si>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</si>
  <si>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</si>
  <si>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</si>
  <si>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</si>
  <si>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</si>
  <si>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</si>
  <si>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</si>
  <si>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</si>
  <si>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</si>
  <si>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</si>
  <si>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</si>
  <si>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</si>
  <si>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</si>
  <si>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</si>
  <si>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</si>
  <si>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</si>
  <si>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</si>
  <si>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</si>
  <si>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</si>
  <si>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</si>
  <si>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</si>
  <si>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</si>
  <si>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</si>
  <si>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</si>
  <si>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</si>
  <si>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</si>
  <si>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</si>
  <si>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</si>
  <si>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</si>
  <si>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</si>
  <si>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</si>
  <si>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</si>
  <si>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</si>
  <si>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</si>
  <si>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</si>
  <si>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</si>
  <si>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</si>
  <si>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</si>
  <si>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</si>
  <si>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</si>
  <si>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</si>
  <si>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</si>
  <si>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</si>
  <si>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</si>
  <si>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</si>
  <si>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</si>
  <si>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</si>
  <si>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</si>
  <si>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</si>
  <si>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</si>
  <si>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</si>
  <si>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</si>
  <si>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</si>
  <si>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</si>
  <si>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</si>
  <si>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</si>
  <si>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</si>
  <si>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</si>
  <si>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</si>
  <si>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</si>
  <si>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</si>
  <si>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</si>
  <si>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</si>
  <si>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</si>
  <si>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</si>
  <si>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</si>
  <si>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</si>
  <si>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</si>
  <si>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</si>
  <si>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</si>
  <si>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</si>
  <si>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</si>
  <si>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</si>
  <si>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</si>
  <si>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</si>
  <si>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</si>
  <si>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</si>
  <si>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</si>
  <si>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</si>
  <si>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</si>
  <si>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</si>
  <si>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</si>
  <si>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</si>
  <si>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</si>
  <si>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</si>
  <si>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</si>
  <si>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</si>
  <si>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</si>
  <si>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</si>
  <si>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</si>
  <si>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</si>
  <si>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</si>
  <si>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</si>
  <si>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</si>
  <si>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</si>
  <si>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</si>
  <si>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</si>
  <si>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</si>
  <si>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</si>
  <si>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</si>
  <si>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</si>
  <si>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</si>
  <si>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</si>
  <si>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</si>
  <si>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</si>
  <si>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</si>
  <si>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</si>
  <si>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</si>
  <si>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</si>
  <si>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</si>
  <si>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</si>
  <si>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</si>
  <si>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</si>
  <si>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</si>
  <si>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</si>
  <si>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</si>
  <si>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</si>
  <si>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</si>
  <si>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</si>
  <si>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</si>
  <si>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</si>
  <si>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</si>
  <si>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</si>
  <si>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</si>
  <si>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</si>
  <si>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</si>
  <si>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</si>
  <si>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</si>
  <si>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</si>
  <si>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</si>
  <si>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</si>
  <si>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</si>
  <si>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</si>
  <si>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</si>
  <si>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</si>
  <si>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</si>
  <si>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</si>
  <si>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</si>
  <si>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</si>
  <si>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</si>
  <si>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</si>
  <si>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</si>
  <si>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</si>
  <si>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</si>
  <si>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</si>
  <si>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</si>
  <si>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</si>
  <si>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</si>
  <si>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</si>
  <si>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</si>
  <si>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</si>
  <si>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</si>
  <si>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</si>
  <si>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</si>
  <si>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</si>
  <si>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</si>
  <si>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</si>
  <si>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</si>
  <si>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</si>
  <si>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</si>
  <si>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</si>
  <si>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</si>
  <si>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</si>
  <si>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</si>
  <si>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</si>
  <si>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</si>
  <si>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</si>
  <si>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</si>
  <si>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</si>
  <si>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</si>
  <si>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</si>
  <si>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</si>
  <si>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</si>
  <si>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</si>
  <si>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</si>
  <si>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</si>
  <si>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</si>
  <si>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</si>
  <si>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</si>
  <si>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</si>
  <si>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</si>
  <si>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</si>
  <si>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</si>
  <si>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</si>
  <si>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</si>
  <si>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</si>
  <si>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</si>
  <si>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</si>
  <si>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</si>
  <si>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</si>
  <si>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</si>
  <si>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</si>
  <si>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</si>
  <si>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</si>
  <si>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</si>
  <si>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</si>
  <si>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</si>
  <si>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</si>
  <si>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</si>
  <si>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</si>
  <si>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</si>
  <si>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</si>
  <si>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</si>
  <si>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</si>
  <si>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</si>
  <si>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</si>
  <si>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</si>
  <si>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</si>
  <si>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</si>
  <si>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</si>
  <si>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</si>
  <si>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</si>
  <si>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</si>
  <si>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</si>
  <si>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</si>
  <si>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</si>
  <si>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</si>
  <si>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</si>
  <si>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</si>
  <si>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</si>
  <si>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</si>
  <si>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</si>
  <si>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</si>
  <si>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</si>
  <si>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</si>
  <si>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</si>
  <si>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</si>
  <si>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</si>
  <si>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</si>
  <si>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</si>
  <si>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</si>
  <si>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</si>
  <si>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</si>
  <si>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</si>
  <si>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</si>
  <si>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</si>
  <si>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</si>
  <si>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</si>
  <si>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</si>
  <si>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</si>
  <si>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</si>
  <si>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</si>
  <si>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</si>
  <si>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</si>
  <si>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</si>
  <si>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</si>
  <si>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</si>
  <si>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</si>
  <si>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</si>
  <si>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</si>
  <si>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</si>
  <si>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</si>
  <si>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</si>
  <si>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</si>
  <si>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</si>
  <si>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</si>
  <si>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</si>
  <si>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</si>
  <si>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</si>
  <si>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</si>
  <si>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</si>
  <si>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</si>
  <si>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</si>
  <si>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</si>
  <si>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</si>
  <si>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</si>
  <si>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</si>
  <si>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</si>
  <si>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</si>
  <si>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</si>
  <si>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</si>
  <si>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</si>
  <si>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</si>
  <si>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</si>
  <si>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</si>
  <si>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</si>
  <si>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</si>
  <si>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</si>
  <si>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</si>
  <si>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</si>
  <si>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</si>
  <si>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</si>
  <si>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</si>
  <si>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</si>
  <si>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</si>
  <si>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</si>
  <si>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</si>
  <si>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</si>
  <si>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</si>
  <si>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</si>
  <si>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</si>
  <si>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</si>
  <si>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</si>
  <si>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</si>
  <si>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</si>
  <si>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</si>
  <si>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</si>
  <si>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</si>
  <si>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</si>
  <si>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</si>
  <si>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</si>
  <si>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</si>
  <si>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</si>
  <si>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</si>
  <si>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</si>
  <si>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</si>
  <si>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</si>
  <si>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</si>
  <si>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</si>
  <si>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</si>
  <si>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</si>
  <si>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</si>
  <si>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</si>
  <si>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</si>
  <si>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</si>
  <si>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</si>
  <si>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</si>
  <si>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</si>
  <si>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</si>
  <si>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</si>
  <si>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</si>
  <si>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</si>
  <si>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</si>
  <si>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</si>
  <si>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</si>
  <si>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</si>
  <si>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</si>
  <si>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</si>
  <si>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</si>
  <si>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</si>
  <si>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</si>
  <si>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</si>
  <si>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</si>
  <si>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</si>
  <si>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</si>
  <si>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</si>
  <si>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</si>
  <si>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</si>
  <si>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</si>
  <si>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</si>
  <si>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</si>
  <si>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</si>
  <si>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</si>
  <si>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</si>
  <si>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</si>
  <si>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</si>
  <si>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</si>
  <si>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</si>
  <si>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</si>
  <si>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</si>
  <si>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</si>
  <si>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</si>
  <si>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</si>
  <si>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</si>
  <si>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</si>
  <si>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</si>
  <si>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</si>
  <si>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</si>
  <si>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</si>
  <si>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</si>
  <si>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</si>
  <si>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</si>
  <si>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</si>
  <si>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</si>
  <si>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</si>
  <si>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</si>
  <si>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</si>
  <si>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</si>
  <si>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</si>
  <si>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</si>
  <si>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</si>
  <si>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</si>
  <si>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</si>
  <si>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</si>
  <si>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</si>
  <si>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</si>
  <si>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</si>
  <si>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</si>
  <si>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</si>
  <si>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</si>
  <si>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</si>
  <si>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</si>
  <si>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</si>
  <si>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</si>
  <si>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</si>
  <si>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</si>
  <si>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</si>
  <si>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</si>
  <si>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</si>
  <si>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</si>
  <si>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</si>
  <si>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</si>
  <si>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</si>
  <si>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</si>
  <si>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</si>
  <si>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</si>
  <si>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</si>
  <si>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</si>
  <si>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</si>
  <si>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</si>
  <si>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</si>
  <si>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</si>
  <si>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</si>
  <si>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</si>
  <si>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</si>
  <si>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</si>
  <si>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</si>
  <si>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</si>
  <si>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</si>
  <si>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</si>
  <si>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</si>
  <si>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</si>
  <si>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</si>
  <si>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</si>
  <si>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</si>
  <si>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</si>
  <si>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</si>
  <si>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</si>
  <si>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</si>
  <si>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</si>
  <si>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</si>
  <si>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</si>
  <si>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</si>
  <si>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</si>
  <si>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</si>
  <si>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</si>
  <si>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</si>
  <si>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</si>
  <si>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</si>
  <si>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</si>
  <si>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</si>
  <si>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</si>
  <si>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</si>
  <si>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</si>
  <si>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</si>
  <si>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</si>
  <si>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</si>
  <si>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</si>
  <si>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</si>
  <si>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</si>
  <si>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</si>
  <si>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</si>
  <si>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</si>
  <si>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</si>
  <si>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</si>
  <si>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</si>
  <si>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</si>
  <si>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</si>
  <si>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</si>
  <si>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</si>
  <si>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</si>
  <si>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</si>
  <si>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</si>
  <si>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</si>
  <si>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</si>
  <si>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</si>
  <si>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</si>
  <si>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</si>
  <si>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</si>
  <si>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</si>
  <si>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</si>
  <si>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</si>
  <si>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</si>
  <si>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</si>
  <si>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</si>
  <si>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</si>
  <si>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</si>
  <si>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</si>
  <si>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</si>
  <si>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</si>
  <si>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</si>
  <si>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</si>
  <si>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</si>
  <si>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</si>
  <si>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</si>
  <si>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</si>
  <si>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</si>
  <si>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</si>
  <si>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</si>
  <si>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</si>
  <si>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</si>
  <si>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</si>
  <si>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</si>
  <si>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</si>
  <si>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</si>
  <si>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</si>
  <si>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</si>
  <si>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</si>
  <si>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</si>
  <si>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</si>
  <si>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</si>
  <si>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</si>
  <si>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</si>
  <si>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</si>
  <si>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</si>
  <si>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</si>
  <si>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</si>
  <si>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</si>
  <si>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</si>
  <si>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</si>
  <si>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</si>
  <si>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</si>
  <si>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</si>
  <si>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</si>
  <si>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</si>
  <si>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</si>
  <si>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</si>
  <si>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</si>
  <si>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</si>
  <si>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</si>
  <si>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</si>
  <si>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</si>
  <si>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</si>
  <si>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</si>
  <si>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</si>
  <si>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</si>
  <si>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</si>
  <si>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</si>
  <si>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</si>
  <si>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</si>
  <si>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</si>
  <si>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</si>
  <si>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</si>
  <si>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</si>
  <si>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</si>
  <si>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</si>
  <si>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</si>
  <si>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</si>
  <si>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</si>
  <si>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</si>
  <si>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</si>
  <si>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</si>
  <si>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</si>
  <si>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</si>
  <si>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</si>
  <si>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</si>
  <si>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</si>
  <si>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</si>
  <si>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</si>
  <si>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</si>
  <si>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</si>
  <si>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</si>
  <si>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</si>
  <si>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</si>
  <si>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</si>
  <si>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</si>
  <si>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</si>
  <si>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</si>
  <si>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</si>
  <si>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</si>
  <si>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</si>
  <si>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</si>
  <si>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</si>
  <si>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</si>
  <si>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</si>
  <si>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</si>
  <si>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</si>
  <si>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</si>
  <si>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</si>
  <si>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</si>
  <si>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</si>
  <si>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</si>
  <si>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</si>
  <si>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</si>
  <si>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</si>
  <si>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</si>
  <si>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</si>
  <si>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</si>
  <si>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</si>
  <si>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</si>
  <si>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</si>
  <si>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</si>
  <si>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</si>
  <si>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</si>
  <si>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</si>
  <si>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</si>
  <si>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</si>
  <si>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</si>
  <si>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</si>
  <si>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</si>
  <si>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</si>
  <si>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</si>
  <si>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</si>
  <si>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</si>
  <si>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</si>
  <si>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</si>
  <si>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</si>
  <si>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</si>
  <si>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</si>
  <si>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</si>
  <si>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</si>
  <si>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</si>
  <si>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</si>
  <si>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</si>
  <si>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</si>
  <si>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</si>
  <si>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</si>
  <si>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</si>
  <si>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</si>
  <si>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</si>
  <si>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</si>
  <si>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</si>
  <si>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</si>
  <si>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</si>
  <si>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</si>
  <si>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</si>
  <si>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</si>
  <si>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</si>
  <si>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</si>
  <si>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</si>
  <si>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</si>
  <si>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</si>
  <si>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</si>
  <si>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</si>
  <si>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</si>
  <si>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</si>
  <si>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</si>
  <si>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</si>
  <si>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</si>
  <si>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</si>
  <si>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</si>
  <si>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</si>
  <si>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</si>
  <si>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</si>
  <si>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</si>
  <si>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</si>
  <si>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</si>
  <si>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</si>
  <si>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</si>
  <si>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</si>
  <si>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</si>
  <si>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</si>
  <si>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</si>
  <si>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</si>
  <si>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</si>
  <si>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</si>
  <si>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</si>
  <si>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</si>
  <si>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</si>
  <si>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</si>
  <si>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</si>
  <si>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</si>
  <si>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</si>
  <si>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</si>
  <si>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</si>
  <si>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</si>
  <si>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</si>
  <si>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</si>
  <si>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</si>
  <si>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</si>
  <si>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</si>
  <si>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</si>
  <si>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</si>
  <si>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</si>
  <si>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</si>
  <si>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</si>
  <si>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</si>
  <si>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</si>
  <si>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</si>
  <si>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</si>
  <si>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</si>
  <si>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</si>
  <si>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</si>
  <si>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</si>
  <si>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</si>
  <si>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</si>
  <si>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</si>
  <si>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</si>
  <si>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</si>
  <si>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</si>
  <si>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</si>
  <si>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</si>
  <si>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</si>
  <si>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</si>
  <si>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</si>
  <si>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</si>
  <si>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</si>
  <si>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</si>
  <si>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</si>
  <si>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</si>
  <si>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</si>
  <si>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</si>
  <si>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</si>
  <si>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</si>
  <si>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</si>
  <si>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</si>
  <si>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</si>
  <si>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</si>
  <si>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</si>
  <si>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</si>
  <si>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</si>
  <si>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</si>
  <si>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</si>
  <si>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</si>
  <si>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</si>
  <si>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</si>
  <si>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</si>
  <si>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</si>
  <si>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</si>
  <si>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</si>
  <si>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</si>
  <si>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</si>
  <si>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</si>
  <si>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</si>
  <si>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</si>
  <si>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</si>
  <si>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</si>
  <si>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</si>
  <si>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</si>
  <si>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</si>
  <si>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</si>
  <si>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</si>
  <si>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</si>
  <si>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</si>
  <si>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</si>
  <si>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</si>
  <si>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</si>
  <si>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</si>
  <si>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</si>
  <si>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</si>
  <si>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</si>
  <si>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</si>
  <si>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</si>
  <si>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</si>
  <si>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</si>
  <si>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</si>
  <si>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</si>
  <si>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</si>
  <si>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</si>
  <si>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</si>
  <si>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</si>
  <si>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</si>
  <si>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</si>
  <si>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</si>
  <si>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</si>
  <si>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</si>
  <si>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</si>
  <si>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</si>
  <si>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</si>
  <si>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</si>
  <si>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</si>
  <si>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</si>
  <si>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</si>
  <si>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</si>
  <si>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</si>
  <si>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</si>
  <si>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</si>
  <si>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</si>
  <si>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</si>
  <si>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</si>
  <si>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</si>
  <si>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</si>
  <si>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</si>
  <si>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</si>
  <si>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</si>
  <si>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</si>
  <si>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</si>
  <si>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</si>
  <si>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</si>
  <si>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</si>
  <si>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</si>
  <si>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</si>
  <si>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</si>
  <si>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</si>
  <si>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</si>
  <si>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</si>
  <si>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</si>
  <si>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</si>
  <si>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</si>
  <si>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</si>
  <si>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</si>
  <si>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</si>
  <si>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</si>
  <si>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</si>
  <si>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</si>
  <si>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</si>
  <si>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</si>
  <si>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</si>
  <si>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</si>
  <si>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</si>
  <si>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</si>
  <si>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</si>
  <si>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</si>
  <si>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</si>
  <si>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</si>
  <si>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</si>
  <si>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</si>
  <si>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</si>
  <si>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</si>
  <si>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</si>
  <si>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</si>
  <si>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</si>
  <si>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</si>
  <si>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</si>
  <si>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</si>
  <si>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</si>
  <si>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</si>
  <si>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</si>
  <si>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</si>
  <si>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</si>
  <si>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</si>
  <si>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</si>
  <si>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</si>
  <si>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</si>
  <si>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</si>
  <si>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</si>
  <si>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</si>
  <si>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</si>
  <si>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</si>
  <si>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</si>
  <si>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</si>
  <si>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</si>
  <si>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</si>
  <si>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</si>
  <si>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</si>
  <si>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</si>
  <si>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</si>
  <si>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</si>
  <si>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</si>
  <si>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</si>
  <si>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</si>
  <si>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</si>
  <si>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</si>
  <si>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</si>
  <si>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</si>
  <si>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</si>
  <si>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</si>
  <si>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</si>
  <si>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</si>
  <si>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</si>
  <si>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</si>
  <si>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</si>
  <si>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</si>
  <si>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</si>
  <si>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</si>
  <si>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</si>
  <si>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</si>
  <si>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</si>
  <si>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</si>
  <si>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</si>
  <si>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</si>
  <si>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</si>
  <si>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</si>
  <si>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</si>
  <si>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</si>
  <si>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</si>
  <si>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</si>
  <si>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</si>
  <si>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</si>
  <si>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</si>
  <si>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</si>
  <si>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</si>
  <si>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</si>
  <si>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</si>
  <si>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</si>
  <si>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</si>
  <si>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</si>
  <si>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</si>
  <si>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</si>
  <si>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</si>
  <si>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</si>
  <si>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</si>
  <si>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</si>
  <si>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</si>
  <si>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</si>
  <si>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</si>
  <si>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</si>
  <si>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</si>
  <si>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</si>
  <si>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</si>
  <si>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</si>
  <si>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</si>
  <si>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</si>
  <si>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</si>
  <si>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</si>
  <si>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</si>
  <si>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</si>
  <si>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</si>
  <si>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</si>
  <si>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</si>
  <si>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</si>
  <si>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</si>
  <si>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</si>
  <si>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</si>
  <si>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</si>
  <si>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</si>
  <si>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</si>
  <si>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</si>
  <si>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</si>
  <si>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</si>
  <si>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</si>
  <si>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</si>
  <si>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</si>
  <si>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</si>
  <si>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</si>
  <si>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</si>
  <si>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</si>
  <si>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</si>
  <si>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</si>
  <si>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</si>
  <si>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</si>
  <si>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</si>
  <si>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</si>
  <si>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</si>
  <si>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</si>
  <si>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</si>
  <si>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</si>
  <si>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</si>
  <si>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</si>
  <si>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</si>
  <si>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</si>
  <si>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</si>
  <si>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</si>
  <si>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</si>
  <si>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</si>
  <si>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</si>
  <si>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</si>
  <si>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</si>
  <si>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</si>
  <si>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</si>
  <si>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</si>
  <si>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</si>
  <si>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</si>
  <si>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</si>
  <si>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</si>
  <si>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</si>
  <si>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</si>
  <si>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</si>
  <si>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</si>
  <si>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</si>
  <si>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</si>
  <si>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</si>
  <si>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</si>
  <si>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</si>
  <si>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</si>
  <si>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</si>
  <si>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</si>
  <si>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</si>
  <si>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</si>
  <si>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</si>
  <si>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</si>
  <si>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</si>
  <si>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</si>
  <si>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</si>
  <si>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</si>
  <si>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</si>
  <si>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</si>
  <si>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</si>
  <si>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</si>
  <si>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</si>
  <si>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</si>
  <si>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</si>
  <si>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</si>
  <si>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</si>
  <si>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</si>
  <si>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</si>
  <si>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</si>
  <si>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</si>
  <si>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</si>
  <si>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</si>
  <si>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</si>
  <si>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</si>
  <si>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</si>
  <si>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</si>
  <si>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</si>
  <si>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</si>
  <si>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</si>
  <si>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</si>
  <si>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</si>
  <si>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</si>
  <si>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</si>
  <si>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</si>
  <si>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</si>
  <si>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</si>
  <si>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</si>
  <si>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</si>
  <si>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</si>
  <si>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</si>
  <si>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</si>
  <si>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</si>
  <si>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</si>
  <si>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</si>
  <si>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</si>
  <si>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</si>
  <si>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</si>
  <si>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</si>
  <si>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</si>
  <si>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</si>
  <si>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</si>
  <si>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</si>
  <si>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</si>
  <si>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</si>
  <si>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</si>
  <si>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</si>
  <si>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</si>
  <si>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</si>
  <si>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</si>
  <si>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</si>
  <si>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</si>
  <si>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</si>
  <si>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</si>
  <si>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</si>
  <si>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</si>
  <si>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</si>
  <si>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</si>
  <si>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</si>
  <si>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</si>
  <si>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</si>
  <si>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</si>
  <si>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</si>
  <si>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</si>
  <si>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</si>
  <si>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</si>
  <si>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</si>
  <si>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</si>
  <si>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</si>
  <si>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</si>
  <si>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</si>
  <si>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</si>
  <si>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</si>
  <si>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</si>
  <si>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</si>
  <si>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</si>
  <si>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</si>
  <si>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</si>
  <si>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</si>
  <si>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</si>
  <si>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</si>
  <si>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</si>
  <si>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</si>
  <si>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</si>
  <si>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</si>
  <si>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</si>
  <si>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</si>
  <si>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</si>
  <si>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</si>
  <si>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</si>
  <si>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</si>
  <si>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</si>
  <si>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</si>
  <si>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</si>
  <si>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</si>
  <si>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</si>
  <si>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</si>
  <si>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</si>
  <si>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</si>
  <si>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</si>
  <si>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</si>
  <si>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</si>
  <si>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</si>
  <si>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</si>
  <si>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</si>
  <si>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</si>
  <si>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</si>
  <si>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</si>
  <si>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</si>
  <si>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</si>
  <si>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</si>
  <si>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</si>
  <si>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</si>
  <si>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</si>
  <si>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</si>
  <si>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</si>
  <si>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</si>
  <si>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</si>
  <si>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</si>
  <si>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</si>
  <si>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</si>
  <si>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</si>
  <si>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</si>
  <si>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</si>
  <si>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</si>
  <si>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</si>
  <si>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</si>
  <si>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</si>
  <si>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</si>
  <si>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</si>
  <si>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</si>
  <si>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</si>
  <si>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</si>
  <si>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</si>
  <si>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</si>
  <si>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</si>
  <si>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</si>
  <si>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</si>
  <si>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</si>
  <si>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</si>
  <si>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</si>
  <si>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</si>
  <si>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</si>
  <si>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</si>
  <si>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</si>
  <si>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</si>
  <si>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</si>
  <si>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</si>
  <si>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</si>
  <si>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</si>
  <si>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</si>
  <si>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</si>
  <si>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</si>
  <si>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</si>
  <si>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</si>
  <si>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</si>
  <si>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</si>
  <si>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</si>
  <si>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</si>
  <si>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</si>
  <si>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</si>
  <si>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</si>
  <si>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</si>
  <si>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</si>
  <si>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</si>
  <si>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</si>
  <si>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</si>
  <si>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</si>
  <si>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</si>
  <si>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</si>
  <si>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</si>
  <si>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</si>
  <si>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</si>
  <si>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</si>
  <si>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</si>
  <si>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</si>
  <si>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</si>
  <si>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</si>
  <si>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</si>
  <si>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</si>
  <si>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</si>
  <si>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</si>
  <si>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</si>
  <si>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</si>
  <si>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</si>
  <si>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</si>
  <si>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</si>
  <si>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</si>
  <si>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</si>
  <si>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</si>
  <si>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</si>
  <si>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</si>
  <si>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</si>
  <si>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</si>
  <si>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</si>
  <si>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</si>
  <si>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</si>
  <si>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</si>
  <si>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</si>
  <si>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</si>
  <si>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</si>
  <si>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</si>
  <si>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</si>
  <si>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</si>
  <si>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</si>
  <si>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</si>
  <si>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</si>
  <si>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</si>
  <si>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</si>
  <si>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</si>
  <si>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</si>
  <si>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</si>
  <si>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</si>
  <si>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</si>
  <si>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</si>
  <si>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</si>
  <si>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</si>
  <si>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</si>
  <si>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</si>
  <si>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</si>
  <si>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</si>
  <si>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</si>
  <si>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</si>
  <si>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</si>
  <si>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</si>
  <si>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</si>
  <si>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</si>
  <si>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</si>
  <si>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</si>
  <si>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</si>
  <si>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</si>
  <si>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</si>
  <si>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</si>
  <si>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</si>
  <si>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</si>
  <si>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</si>
  <si>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</si>
  <si>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</si>
  <si>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</si>
  <si>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</si>
  <si>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</si>
  <si>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</si>
  <si>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</si>
  <si>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</si>
  <si>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</si>
  <si>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</si>
  <si>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</si>
  <si>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</si>
  <si>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</si>
  <si>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</si>
  <si>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</si>
  <si>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</si>
  <si>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</si>
  <si>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</si>
  <si>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</si>
  <si>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</si>
  <si>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</si>
  <si>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</si>
  <si>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</si>
  <si>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</si>
  <si>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</si>
  <si>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</si>
  <si>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</si>
  <si>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</si>
  <si>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</si>
  <si>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</si>
  <si>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</si>
  <si>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</si>
  <si>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</si>
  <si>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</si>
  <si>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</si>
  <si>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</si>
  <si>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</si>
  <si>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</si>
  <si>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</si>
  <si>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</si>
  <si>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</si>
  <si>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</si>
  <si>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</si>
  <si>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</si>
  <si>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</si>
  <si>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</si>
  <si>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</si>
  <si>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</si>
  <si>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</si>
  <si>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</si>
  <si>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</si>
  <si>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</si>
  <si>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</si>
  <si>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</si>
  <si>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</si>
  <si>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</si>
  <si>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</si>
  <si>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</si>
  <si>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</si>
  <si>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</si>
  <si>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</si>
  <si>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</si>
  <si>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</si>
  <si>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</si>
  <si>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</si>
  <si>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</si>
  <si>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</si>
  <si>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</si>
  <si>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</si>
  <si>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</si>
  <si>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</si>
  <si>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</si>
  <si>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</si>
  <si>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</si>
  <si>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</si>
  <si>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</si>
  <si>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</si>
  <si>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</si>
  <si>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</si>
  <si>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</si>
  <si>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</si>
  <si>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</si>
  <si>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</si>
  <si>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</si>
  <si>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</si>
  <si>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</si>
  <si>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</si>
  <si>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</si>
  <si>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</si>
  <si>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</si>
  <si>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</si>
  <si>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</si>
  <si>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</si>
  <si>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</si>
  <si>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</si>
  <si>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</si>
  <si>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</si>
  <si>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</si>
  <si>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</si>
  <si>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</si>
  <si>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</si>
  <si>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</si>
  <si>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</si>
  <si>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</si>
  <si>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</si>
  <si>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</si>
  <si>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</si>
  <si>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</si>
  <si>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</si>
  <si>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</si>
  <si>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</si>
  <si>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</si>
  <si>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</si>
  <si>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</si>
  <si>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</si>
  <si>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</si>
  <si>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</si>
  <si>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</si>
  <si>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</si>
  <si>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</si>
  <si>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</si>
  <si>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</si>
  <si>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</si>
  <si>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</si>
  <si>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</si>
  <si>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</si>
  <si>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</si>
  <si>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</si>
  <si>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</si>
  <si>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</si>
  <si>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</si>
  <si>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</si>
  <si>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</si>
  <si>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</si>
  <si>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</si>
  <si>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</si>
  <si>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</si>
  <si>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</si>
  <si>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</si>
  <si>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</si>
  <si>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</si>
  <si>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</si>
  <si>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</si>
  <si>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</si>
  <si>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</si>
  <si>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</si>
  <si>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</si>
  <si>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</si>
  <si>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</si>
  <si>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</si>
  <si>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</si>
  <si>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</si>
  <si>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</si>
  <si>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</si>
  <si>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</si>
  <si>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</si>
  <si>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</si>
  <si>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</si>
  <si>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</si>
  <si>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</si>
  <si>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</si>
  <si>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</si>
  <si>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</si>
  <si>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</si>
  <si>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</si>
  <si>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</si>
  <si>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</si>
  <si>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</si>
  <si>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</si>
  <si>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</si>
  <si>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</si>
  <si>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</si>
  <si>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</si>
  <si>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</si>
  <si>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</si>
  <si>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</si>
  <si>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</si>
  <si>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</si>
  <si>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</si>
  <si>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</si>
  <si>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</si>
  <si>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</si>
  <si>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</si>
  <si>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</si>
  <si>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</si>
  <si>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</si>
  <si>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</si>
  <si>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</si>
  <si>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</si>
  <si>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</si>
  <si>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</si>
  <si>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</si>
  <si>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</si>
  <si>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</si>
  <si>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</si>
  <si>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</si>
  <si>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</si>
  <si>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</si>
  <si>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</si>
  <si>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</si>
  <si>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</si>
  <si>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</si>
  <si>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</si>
  <si>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</si>
  <si>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</si>
  <si>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</si>
  <si>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</si>
  <si>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</si>
  <si>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</si>
  <si>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</si>
  <si>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</si>
  <si>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</si>
  <si>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</si>
  <si>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</si>
  <si>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</si>
  <si>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</si>
  <si>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</si>
  <si>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</si>
  <si>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</si>
  <si>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</si>
  <si>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</si>
  <si>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</si>
  <si>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</si>
  <si>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</si>
  <si>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</si>
  <si>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</si>
  <si>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</si>
  <si>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</si>
  <si>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</si>
  <si>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</si>
  <si>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</si>
  <si>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</si>
  <si>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</si>
  <si>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</si>
  <si>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</si>
  <si>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</si>
  <si>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</si>
  <si>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</si>
  <si>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</si>
  <si>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</si>
  <si>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</si>
  <si>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</si>
  <si>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</si>
  <si>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</si>
  <si>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</si>
  <si>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</si>
  <si>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</si>
  <si>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</si>
  <si>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</si>
  <si>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</si>
  <si>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</si>
  <si>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</si>
  <si>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</si>
  <si>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</si>
  <si>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</si>
  <si>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</si>
  <si>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</si>
  <si>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</si>
  <si>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</si>
  <si>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</si>
  <si>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</si>
  <si>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</si>
  <si>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</si>
  <si>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</si>
  <si>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</si>
  <si>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</si>
  <si>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</si>
  <si>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</si>
  <si>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</si>
  <si>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</si>
  <si>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</si>
  <si>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</si>
  <si>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</si>
  <si>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</si>
  <si>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</si>
  <si>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</si>
  <si>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</si>
  <si>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</si>
  <si>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</si>
  <si>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</si>
  <si>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</si>
  <si>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</si>
  <si>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</si>
  <si>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</si>
  <si>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</si>
  <si>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</si>
  <si>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</si>
  <si>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</si>
  <si>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</si>
  <si>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</si>
  <si>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</si>
  <si>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</si>
  <si>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</si>
  <si>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</si>
  <si>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</si>
  <si>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</si>
  <si>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</si>
  <si>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</si>
  <si>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</si>
  <si>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</si>
  <si>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</si>
  <si>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</si>
  <si>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</si>
  <si>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</si>
  <si>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</si>
  <si>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</si>
  <si>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</si>
  <si>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</si>
  <si>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</si>
  <si>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</si>
  <si>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</si>
  <si>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</si>
  <si>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</si>
  <si>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</si>
  <si>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</si>
  <si>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</si>
  <si>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</si>
  <si>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</si>
  <si>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</si>
  <si>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</si>
  <si>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</si>
  <si>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</si>
  <si>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</si>
  <si>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</si>
  <si>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</si>
  <si>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</si>
  <si>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</si>
  <si>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</si>
  <si>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</si>
  <si>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</si>
  <si>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</si>
  <si>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</si>
  <si>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</si>
  <si>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</si>
  <si>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</si>
  <si>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</si>
  <si>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</si>
  <si>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</si>
  <si>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</si>
  <si>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</si>
  <si>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</si>
  <si>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</si>
  <si>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</si>
  <si>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</si>
  <si>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</si>
  <si>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</si>
  <si>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</si>
  <si>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</si>
  <si>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</si>
  <si>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</si>
  <si>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</si>
  <si>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</si>
  <si>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</si>
  <si>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</si>
  <si>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</si>
  <si>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</si>
  <si>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</si>
  <si>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</si>
  <si>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</si>
  <si>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</si>
  <si>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</si>
  <si>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</si>
  <si>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</si>
  <si>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</si>
  <si>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</si>
  <si>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</si>
  <si>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</si>
  <si>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</si>
  <si>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</si>
  <si>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</si>
  <si>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</si>
  <si>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</si>
  <si>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</si>
  <si>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</si>
  <si>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</si>
  <si>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</si>
  <si>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</si>
  <si>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</si>
  <si>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</si>
  <si>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</si>
  <si>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</si>
  <si>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</si>
  <si>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</si>
  <si>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</si>
  <si>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</si>
  <si>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</si>
  <si>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</si>
  <si>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</si>
  <si>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</si>
  <si>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</si>
  <si>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</si>
  <si>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</si>
  <si>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</si>
  <si>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</si>
  <si>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</si>
  <si>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</si>
  <si>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</si>
  <si>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</si>
  <si>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</si>
  <si>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</si>
  <si>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</si>
  <si>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</si>
  <si>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</si>
  <si>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</si>
  <si>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</si>
  <si>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</si>
  <si>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</si>
  <si>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</si>
  <si>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</si>
  <si>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</si>
  <si>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</si>
  <si>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</si>
  <si>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</si>
  <si>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</si>
  <si>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</si>
  <si>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</si>
  <si>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</si>
  <si>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</si>
  <si>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</si>
  <si>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</si>
  <si>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</si>
  <si>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</si>
  <si>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</si>
  <si>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</si>
  <si>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</si>
  <si>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</si>
  <si>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</si>
  <si>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</si>
  <si>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</si>
  <si>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</si>
  <si>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</si>
  <si>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</si>
  <si>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</si>
  <si>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</si>
  <si>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</si>
  <si>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</si>
  <si>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</si>
  <si>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</si>
  <si>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</si>
  <si>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</si>
  <si>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</si>
  <si>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</si>
  <si>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</si>
  <si>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</si>
  <si>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</si>
  <si>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</si>
  <si>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</si>
  <si>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</si>
  <si>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</si>
  <si>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</si>
  <si>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</si>
  <si>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</si>
  <si>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</si>
  <si>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</si>
  <si>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</si>
  <si>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</si>
  <si>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</si>
  <si>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</si>
  <si>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</si>
  <si>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</si>
  <si>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</si>
  <si>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</si>
  <si>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</si>
  <si>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</si>
  <si>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</si>
  <si>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</si>
  <si>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</si>
  <si>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</si>
  <si>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</si>
  <si>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</si>
  <si>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</si>
  <si>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</si>
  <si>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</si>
  <si>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</si>
  <si>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</si>
  <si>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</si>
  <si>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</si>
  <si>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</si>
  <si>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</si>
  <si>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</si>
  <si>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</si>
  <si>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</si>
  <si>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</si>
  <si>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</si>
  <si>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</si>
  <si>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</si>
  <si>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</si>
  <si>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</si>
  <si>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</si>
  <si>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</si>
  <si>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</si>
  <si>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</si>
  <si>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</si>
  <si>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</si>
  <si>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</si>
  <si>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</si>
  <si>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</si>
  <si>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</si>
  <si>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</si>
  <si>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</si>
  <si>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</si>
  <si>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</si>
  <si>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</si>
  <si>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</si>
  <si>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</si>
  <si>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</si>
  <si>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</si>
  <si>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</si>
  <si>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</si>
  <si>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</si>
  <si>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</si>
  <si>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</si>
  <si>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</si>
  <si>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</si>
  <si>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</si>
  <si>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</si>
  <si>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</si>
  <si>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</si>
  <si>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</si>
  <si>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</si>
  <si>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</si>
  <si>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</si>
  <si>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</si>
  <si>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</si>
  <si>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</si>
  <si>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</si>
  <si>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</si>
  <si>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</si>
  <si>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</si>
  <si>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</si>
  <si>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</si>
  <si>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</si>
  <si>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</si>
  <si>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</si>
  <si>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</si>
  <si>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</si>
  <si>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</si>
  <si>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</si>
  <si>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</si>
  <si>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</si>
  <si>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</si>
  <si>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</si>
  <si>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</si>
  <si>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</si>
  <si>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</si>
  <si>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</si>
  <si>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</si>
  <si>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</si>
  <si>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</si>
  <si>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</si>
  <si>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</si>
  <si>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</si>
  <si>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</si>
  <si>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</si>
  <si>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</si>
  <si>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</si>
  <si>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</si>
  <si>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</si>
  <si>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</si>
  <si>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</si>
  <si>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</si>
  <si>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</si>
  <si>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</si>
  <si>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</si>
  <si>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</si>
  <si>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</si>
  <si>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</si>
  <si>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</si>
  <si>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</si>
  <si>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</si>
  <si>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</si>
  <si>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</si>
  <si>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</si>
  <si>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</si>
  <si>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</si>
  <si>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</si>
  <si>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</si>
  <si>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</si>
  <si>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</si>
  <si>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</si>
  <si>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</si>
  <si>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</si>
  <si>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</si>
  <si>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</si>
  <si>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</si>
  <si>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</si>
  <si>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</si>
  <si>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</si>
  <si>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</si>
  <si>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</si>
  <si>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</si>
  <si>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</si>
  <si>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</si>
  <si>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</si>
  <si>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</si>
  <si>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</si>
  <si>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</si>
  <si>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</si>
  <si>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</si>
  <si>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</si>
  <si>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</si>
  <si>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</si>
  <si>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</si>
  <si>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</si>
  <si>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</si>
  <si>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</si>
  <si>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</si>
  <si>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</si>
  <si>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</si>
  <si>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</si>
  <si>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</si>
  <si>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</si>
  <si>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</si>
  <si>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</si>
  <si>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</si>
  <si>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</si>
  <si>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</si>
  <si>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</si>
  <si>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</si>
  <si>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</si>
  <si>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</si>
  <si>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</si>
  <si>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</si>
  <si>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</si>
  <si>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</si>
  <si>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</si>
  <si>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</si>
  <si>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</si>
  <si>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</si>
  <si>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</si>
  <si>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</si>
  <si>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</si>
  <si>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</si>
  <si>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</si>
  <si>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</si>
  <si>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</si>
  <si>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</si>
  <si>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</si>
  <si>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</si>
  <si>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</si>
  <si>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</si>
  <si>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</si>
  <si>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</si>
  <si>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</si>
  <si>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</si>
  <si>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</si>
  <si>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</si>
  <si>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</si>
  <si>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</si>
  <si>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</si>
  <si>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</si>
  <si>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</si>
  <si>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</si>
  <si>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</si>
  <si>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</si>
  <si>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</si>
  <si>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</si>
  <si>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</si>
  <si>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</si>
  <si>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</si>
  <si>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</si>
  <si>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</si>
  <si>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</si>
  <si>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</si>
  <si>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</si>
  <si>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</si>
  <si>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</si>
  <si>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</si>
  <si>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</si>
  <si>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</si>
  <si>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</si>
  <si>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</si>
  <si>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</si>
  <si>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</si>
  <si>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</si>
  <si>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</si>
  <si>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</si>
  <si>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</si>
  <si>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</si>
  <si>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</si>
  <si>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</si>
  <si>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</si>
  <si>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</si>
  <si>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</si>
  <si>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</si>
  <si>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</si>
  <si>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</si>
  <si>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</si>
  <si>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</si>
  <si>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</si>
  <si>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</si>
  <si>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</si>
  <si>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</si>
  <si>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</si>
  <si>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</si>
  <si>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</si>
  <si>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</si>
  <si>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</si>
  <si>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</si>
  <si>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</si>
  <si>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</si>
  <si>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</si>
  <si>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</si>
  <si>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</si>
  <si>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</si>
  <si>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</si>
  <si>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</si>
  <si>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</si>
  <si>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</si>
  <si>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</si>
  <si>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</si>
  <si>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</si>
  <si>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</si>
  <si>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</si>
  <si>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</si>
  <si>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</si>
  <si>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</si>
  <si>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</si>
  <si>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</si>
  <si>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</si>
  <si>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</si>
  <si>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</si>
  <si>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</si>
  <si>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</si>
  <si>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</si>
  <si>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</si>
  <si>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</si>
  <si>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</si>
  <si>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</si>
  <si>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</si>
  <si>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</si>
  <si>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</si>
  <si>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</si>
  <si>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</si>
  <si>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</si>
  <si>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</si>
  <si>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</si>
  <si>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</si>
  <si>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</si>
  <si>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</si>
  <si>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</si>
  <si>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</si>
  <si>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</si>
  <si>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</si>
  <si>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</si>
  <si>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</si>
  <si>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</si>
  <si>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</si>
  <si>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</si>
  <si>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</si>
  <si>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</si>
  <si>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</si>
  <si>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</si>
  <si>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</si>
  <si>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</si>
  <si>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</si>
  <si>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</si>
  <si>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</si>
  <si>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</si>
  <si>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</si>
  <si>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</si>
  <si>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</si>
  <si>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</si>
  <si>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</si>
  <si>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</si>
  <si>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</si>
  <si>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</si>
  <si>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</si>
  <si>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</si>
  <si>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</si>
  <si>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</si>
  <si>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</si>
  <si>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</si>
  <si>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</si>
  <si>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</si>
  <si>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</si>
  <si>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</si>
  <si>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</si>
  <si>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</si>
  <si>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</si>
  <si>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</si>
  <si>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</si>
  <si>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</si>
  <si>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</si>
  <si>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</si>
  <si>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</si>
  <si>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</si>
  <si>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</si>
  <si>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</si>
  <si>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</si>
  <si>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</si>
  <si>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</si>
  <si>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</si>
  <si>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</si>
  <si>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</si>
  <si>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</si>
  <si>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</si>
  <si>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</si>
  <si>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</si>
  <si>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</si>
  <si>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</si>
  <si>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</si>
  <si>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</si>
  <si>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</si>
  <si>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</si>
  <si>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</si>
  <si>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</si>
  <si>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</si>
  <si>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</si>
  <si>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</si>
  <si>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</si>
  <si>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</si>
  <si>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</si>
  <si>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</si>
  <si>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</si>
  <si>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</si>
  <si>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</si>
  <si>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</si>
  <si>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</si>
  <si>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</si>
  <si>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</si>
  <si>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</si>
  <si>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</si>
  <si>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</si>
  <si>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</si>
  <si>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</si>
  <si>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</si>
  <si>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</si>
  <si>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</si>
  <si>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</si>
  <si>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</si>
  <si>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</si>
  <si>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</si>
  <si>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</si>
  <si>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</si>
  <si>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</si>
  <si>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</si>
  <si>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</si>
  <si>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</si>
  <si>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</si>
  <si>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</si>
  <si>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</si>
  <si>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</si>
  <si>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</si>
  <si>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</si>
  <si>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</si>
  <si>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</si>
  <si>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</si>
  <si>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</si>
  <si>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</si>
  <si>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</si>
  <si>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</si>
  <si>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</si>
  <si>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</si>
  <si>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</si>
  <si>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</si>
  <si>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</si>
  <si>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</si>
  <si>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</si>
  <si>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</si>
  <si>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</si>
  <si>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</si>
  <si>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</si>
  <si>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</si>
  <si>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</si>
  <si>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</si>
  <si>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</si>
  <si>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</si>
  <si>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</si>
  <si>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</si>
  <si>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</si>
  <si>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</si>
  <si>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</si>
  <si>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</si>
  <si>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</si>
  <si>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</si>
  <si>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</si>
  <si>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</si>
  <si>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</si>
  <si>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</si>
  <si>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</si>
  <si>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</si>
  <si>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</si>
  <si>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</si>
  <si>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</si>
  <si>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</si>
  <si>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</si>
  <si>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</si>
  <si>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</si>
  <si>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</si>
  <si>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</si>
  <si>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</si>
  <si>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</si>
  <si>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</si>
  <si>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</si>
  <si>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</si>
  <si>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</si>
  <si>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</si>
  <si>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</si>
  <si>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</si>
  <si>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</si>
  <si>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</si>
  <si>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</si>
  <si>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</si>
  <si>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</si>
  <si>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</si>
  <si>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</si>
  <si>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</si>
  <si>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</si>
  <si>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</si>
  <si>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</si>
  <si>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</si>
  <si>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</si>
  <si>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</si>
  <si>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</si>
  <si>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</si>
  <si>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</si>
  <si>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</si>
  <si>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</si>
  <si>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</si>
  <si>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</si>
  <si>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</si>
  <si>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</si>
  <si>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</si>
  <si>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</si>
  <si>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</si>
  <si>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</si>
  <si>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</si>
  <si>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</si>
  <si>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</si>
  <si>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</si>
  <si>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</si>
  <si>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</si>
  <si>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</si>
  <si>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</si>
  <si>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</si>
  <si>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</si>
  <si>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</si>
  <si>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</si>
  <si>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</si>
  <si>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</si>
  <si>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</si>
  <si>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</si>
  <si>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</si>
  <si>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</si>
  <si>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</si>
  <si>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</si>
  <si>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</si>
  <si>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</si>
  <si>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PCM-20251011-00001100</t>
  </si>
  <si>
    <t>ETA:60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</si>
  <si>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</si>
  <si>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</si>
  <si>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</si>
  <si>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</si>
  <si>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</si>
  <si>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</si>
  <si>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PCM-20251011-00001024</t>
  </si>
  <si>
    <t>EM Team on the way ETA: 30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</si>
  <si>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</si>
  <si>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</si>
  <si>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</si>
  <si>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</si>
  <si>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</si>
  <si>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</si>
  <si>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</si>
  <si>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</si>
  <si>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PCM-20251011-00001049</t>
  </si>
  <si>
    <t xml:space="preserve">team will check after abbs2161 // 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</si>
</sst>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0" totalsRowShown="0" headerRowDxfId="157" dataDxfId="156" headerRowBorderDxfId="154" tableBorderDxfId="155" totalsRowBorderDxfId="153">
  <autoFilter ref="A1:CJ17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5" totalsRowShown="0" headerRowDxfId="64" dataDxfId="63" headerRowBorderDxfId="61" tableBorderDxfId="62">
  <autoFilter ref="A1:L11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9" totalsRowShown="0" headerRowDxfId="48" dataDxfId="47" headerRowBorderDxfId="45" tableBorderDxfId="46" totalsRowBorderDxfId="44">
  <autoFilter ref="A1:L4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4" totalsRowShown="0" headerRowDxfId="31" dataDxfId="30" headerRowBorderDxfId="28" tableBorderDxfId="29">
  <autoFilter ref="A1:L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4"/>
      <c r="N1" s="154"/>
      <c r="O1" s="154"/>
    </row>
    <row r="2" spans="1:15" s="67" customFormat="1" ht="70.5" customHeight="1">
      <c r="A2" s="65" t="s">
        <v>38963</v>
      </c>
      <c r="B2" s="62" t="str">
        <f>IFERROR(VLOOKUP(D2,DB!A:K,11,0),"")</f>
        <v>R1</v>
      </c>
      <c r="C2" s="62">
        <v>1</v>
      </c>
      <c r="D2" s="82" t="s">
        <v>17807</v>
      </c>
      <c r="E2" s="66" t="s">
        <v>38964</v>
      </c>
      <c r="F2" s="79">
        <v>45662.948425925926</v>
      </c>
      <c r="G2" s="69">
        <f ca="1">IFERROR(NOW()-F2,"")</f>
        <v>278.61344155092229</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7">
        <v>45940.457754629628</v>
      </c>
      <c r="G3" s="156">
        <f ca="1">IFERROR(NOW()-F3,"")</f>
        <v>1.1041128472206765</v>
      </c>
      <c r="H3" s="158">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0.50132349536579568</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45941.561867476848</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45941.561867476848</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45941.561867476848</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45941.561867476848</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45941.561867476848</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45941.561867476848</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45941.561867476848</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45941.561867476848</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45941.561867476848</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45941.561867476848</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45941.561867476848</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45941.561867476848</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45941.561867476848</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45941.561867476848</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45941.561867476848</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45941.561867476848</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45941.561867476848</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45941.561867476848</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45941.561867476848</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45941.561867476848</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45941.561867476848</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45941.561867476848</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45941.561867476848</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45941.561867476848</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45941.561867476848</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45941.561867476848</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45941.561867476848</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45941.561867476848</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45941.561867476848</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45941.561867476848</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45941.561867476848</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45941.561867476848</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45941.561867476848</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45941.561867476848</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45941.561867476848</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45941.561867476848</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45941.561867476848</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45941.561867476848</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45941.561867476848</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45941.561867476848</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45941.561867476848</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45941.561867476848</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45941.561867476848</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45941.561867476848</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45941.561867476848</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45941.561867476848</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7F7E75D2-19E1-4857-8119-C233ED0166DB}"/>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134.83478414351703</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116.56202951388696</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45941.561867476848</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16"/>
      <c r="B6" s="18" t="str">
        <f>IFERROR(VLOOKUP(D6,DB!A:K,11,0),"")</f>
        <v/>
      </c>
      <c r="C6" s="18"/>
      <c r="D6" s="18"/>
      <c r="E6" s="117"/>
      <c r="F6" s="118"/>
      <c r="G6" s="119">
        <f ca="1">IFERROR(NOW()-F6,"-")</f>
        <v>45941.561867476848</v>
      </c>
      <c r="H6" s="118"/>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c r="B7" s="18" t="str">
        <f>IFERROR(VLOOKUP(D7,DB!A:K,11,0),"")</f>
        <v/>
      </c>
      <c r="C7" s="18"/>
      <c r="D7" s="18"/>
      <c r="E7" s="117"/>
      <c r="F7" s="118"/>
      <c r="G7" s="119">
        <f ca="1">IFERROR(NOW()-F7,"-")</f>
        <v>45941.561867476848</v>
      </c>
      <c r="H7" s="118"/>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45941.561867476848</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45941.561867476848</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45941.561867476848</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45941.561867476848</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45941.561867476848</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45941.561867476848</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45941.561867476848</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45941.561867476848</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45941.561867476848</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45941.561867476848</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45941.561867476848</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45941.561867476848</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45941.561867476848</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45941.561867476848</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45941.561867476848</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45941.561867476848</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45941.561867476848</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45941.561867476848</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45941.561867476848</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45941.561867476848</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45941.561867476848</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45941.561867476848</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45941.561867476848</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45941.561867476848</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45941.561867476848</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45941.561867476848</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45941.561867476848</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45941.561867476848</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45941.561867476848</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45941.561867476848</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45941.561867476848</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45941.561867476848</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45941.561867476848</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45941.561867476848</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45941.561867476848</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45941.561867476848</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45941.561867476848</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45941.561867476848</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45941.561867476848</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45941.561867476848</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45941.561867476848</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45941.561867476848</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45941.561867476848</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45941.561867476848</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45941.561867476848</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45941.561867476848</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45941.561867476848</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45941.561867476848</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45941.561867476848</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45941.561867476848</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45941.561867476848</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45941.561867476848</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45941.561867476848</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45941.561867476848</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45941.561867476848</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45941.561867476848</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45941.561867476848</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45941.561867476848</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45941.561867476848</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45941.561867476848</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45941.561867476848</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45941.561867476848</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45941.561867476848</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45941.561867476848</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45941.561867476848</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45941.561867476848</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45941.561867476848</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45941.561867476848</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45941.561867476848</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45941.561867476848</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45941.561867476848</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45941.561867476848</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45941.561867476848</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45941.561867476848</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45941.561867476848</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45941.561867476848</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45941.561867476848</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45941.561867476848</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45941.561867476848</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45941.561867476848</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45941.561867476848</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45941.561867476848</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45941.561867476848</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45941.561867476848</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45941.561867476848</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45941.561867476848</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45941.561867476848</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45941.561867476848</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45941.561867476848</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45941.561867476848</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45941.561867476848</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45941.561867476848</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45941.561867476848</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45941.561867476848</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45941.561867476848</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45941.561867476848</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45941.561867476848</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45941.561867476848</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45941.561867476848</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45941.561867476848</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45941.561867476848</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45941.561867476848</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45941.561867476848</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45941.561867476848</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45941.561867476848</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45941.561867476848</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45941.561867476848</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45941.561867476848</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45941.561867476848</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45941.561867476848</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45941.561867476848</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45941.561867476848</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45941.561867476848</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45941.561867476848</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45941.561867476848</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45941.561867476848</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45941.561867476848</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45941.561867476848</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45941.561867476848</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45941.561867476848</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45941.561867476848</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45941.561867476848</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45941.561867476848</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45941.561867476848</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45941.561867476848</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45941.561867476848</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45941.561867476848</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45941.561867476848</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45941.561867476848</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45941.561867476848</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45941.561867476848</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45941.561867476848</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45941.561867476848</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45941.561867476848</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45941.561867476848</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45941.561867476848</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45941.561867476848</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45941.561867476848</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45941.561867476848</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45941.561867476848</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45941.561867476848</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45941.561867476848</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45941.561867476848</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45941.561867476848</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45941.561867476848</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45941.561867476848</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45941.561867476848</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45941.561867476848</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45941.561867476848</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45941.561867476848</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45941.561867476848</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45941.561867476848</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45941.561867476848</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45941.561867476848</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45941.561867476848</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45941.561867476848</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45941.561867476848</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45941.561867476848</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45941.561867476848</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row r="167" spans="1:88" ht="31.5" customHeight="1">
      <c r="A167" s="116"/>
      <c r="B167" s="18" t="str">
        <f>IFERROR(VLOOKUP(D167,DB!A:K,11,0),"")</f>
        <v/>
      </c>
      <c r="C167" s="18"/>
      <c r="D167" s="18"/>
      <c r="E167" s="117"/>
      <c r="F167" s="118"/>
      <c r="G167" s="119">
        <f ca="1">IFERROR(NOW()-F167,"-")</f>
        <v>45941.561867476848</v>
      </c>
      <c r="H167" s="118"/>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4"/>
    </row>
    <row r="168" spans="1:88" ht="31.5" customHeight="1">
      <c r="A168" s="116"/>
      <c r="B168" s="18" t="str">
        <f>IFERROR(VLOOKUP(D168,DB!A:K,11,0),"")</f>
        <v/>
      </c>
      <c r="C168" s="18"/>
      <c r="D168" s="18"/>
      <c r="E168" s="117"/>
      <c r="F168" s="118"/>
      <c r="G168" s="119">
        <f ca="1">IFERROR(NOW()-F168,"-")</f>
        <v>45941.561867476848</v>
      </c>
      <c r="H168" s="118"/>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4"/>
    </row>
    <row r="169" spans="1:88" ht="31.5" customHeight="1">
      <c r="A169" s="116"/>
      <c r="B169" s="18" t="str">
        <f>IFERROR(VLOOKUP(D169,DB!A:K,11,0),"")</f>
        <v/>
      </c>
      <c r="C169" s="18"/>
      <c r="D169" s="18"/>
      <c r="E169" s="117"/>
      <c r="F169" s="118"/>
      <c r="G169" s="119">
        <f ca="1">IFERROR(NOW()-F169,"-")</f>
        <v>45941.561867476848</v>
      </c>
      <c r="H169" s="118"/>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4"/>
    </row>
    <row r="170" spans="1:88" ht="31.5" customHeight="1">
      <c r="A170" s="116"/>
      <c r="B170" s="18" t="str">
        <f>IFERROR(VLOOKUP(D170,DB!A:K,11,0),"")</f>
        <v/>
      </c>
      <c r="C170" s="18"/>
      <c r="D170" s="18"/>
      <c r="E170" s="117"/>
      <c r="F170" s="118"/>
      <c r="G170" s="119">
        <f ca="1">IFERROR(NOW()-F170,"-")</f>
        <v>45941.561867476848</v>
      </c>
      <c r="H170" s="118"/>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4"/>
    </row>
  </sheetData>
  <dataValidations count="2">
    <dataValidation allowBlank="1" showInputMessage="1" showErrorMessage="1" sqref="E1" xr:uid="{4D935161-CDD3-4592-B877-3FB59C99E142}"/>
    <dataValidation type="list" allowBlank="1" showInputMessage="1" showErrorMessage="1" sqref="E3:E17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5"/>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t="s">
        <v>39056</v>
      </c>
      <c r="B2" s="64" t="str">
        <f>IFERROR(VLOOKUP(D2,DB!A:K,11,0),"")</f>
        <v>R3</v>
      </c>
      <c r="C2" s="18">
        <v>2</v>
      </c>
      <c r="D2" s="18" t="s">
        <v>16399</v>
      </c>
      <c r="E2" s="18" t="s">
        <v>38964</v>
      </c>
      <c r="F2" s="20">
        <v>45941.541539351849</v>
      </c>
      <c r="G2" s="21">
        <f t="shared" ref="G2:G18" ca="1" si="0">IFERROR(NOW()-F2,"-")</f>
        <v>2.0328124999650754E-2</v>
      </c>
      <c r="H2" s="22">
        <v>45941.535416666666</v>
      </c>
      <c r="I2" s="19" t="str">
        <f>IFERROR(VLOOKUP(D2,DB!A:F,6,0),"")</f>
        <v>SCECO</v>
      </c>
      <c r="J2" s="18" t="str">
        <f>IFERROR(VLOOKUP(D2,DB!A:G,7,0),"")</f>
        <v>In progress</v>
      </c>
      <c r="K2" s="47" t="s">
        <v>39057</v>
      </c>
      <c r="L2" s="23" t="str">
        <f>IFERROR(VLOOKUP(D2,DB!A:I,9,0),"")</f>
        <v>Latis</v>
      </c>
    </row>
    <row r="3" spans="1:13" ht="15" customHeight="1">
      <c r="A3" s="19"/>
      <c r="B3" s="64" t="str">
        <f>IFERROR(VLOOKUP(D3,DB!A:K,11,0),"")</f>
        <v/>
      </c>
      <c r="C3" s="18"/>
      <c r="D3" s="18"/>
      <c r="E3" s="18"/>
      <c r="F3" s="20"/>
      <c r="G3" s="21">
        <f t="shared" ca="1" si="0"/>
        <v>45941.561867476848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45941.561867476848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45941.561867476848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45941.561867476848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45941.561867476848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45941.561867476848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45941.561867476848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45941.561867476848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45941.561867476848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45941.561867476848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45941.561867476848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45941.561867476848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45941.561867476848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45941.561867476848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45941.561867476848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45941.561867476848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ref="G19:G82" ca="1" si="1">IFERROR(NOW()-F19,"-")</f>
        <v>45941.561867476848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45941.561867476848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45941.561867476848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45941.561867476848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45941.561867476848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45941.561867476848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45941.561867476848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45941.561867476848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45941.561867476848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45941.561867476848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45941.561867476848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45941.561867476848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45941.561867476848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45941.561867476848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45941.561867476848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45941.561867476848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45941.561867476848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45941.561867476848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45941.561867476848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45941.561867476848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45941.561867476848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45941.561867476848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45941.561867476848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45941.561867476848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45941.561867476848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45941.561867476848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45941.561867476848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45941.561867476848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45941.561867476848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45941.561867476848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45941.561867476848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45941.561867476848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45941.561867476848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45941.561867476848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45941.561867476848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45941.561867476848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45941.561867476848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45941.561867476848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45941.561867476848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45941.561867476848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45941.561867476848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45941.561867476848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45941.561867476848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45941.561867476848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45941.561867476848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45941.561867476848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45941.561867476848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45941.561867476848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45941.561867476848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45941.561867476848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45941.561867476848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45941.561867476848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45941.561867476848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45941.561867476848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45941.561867476848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45941.561867476848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45941.561867476848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45941.561867476848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45941.561867476848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45941.561867476848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45941.561867476848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45941.561867476848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45941.561867476848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45941.561867476848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ref="G83:G146" ca="1" si="2">IFERROR(NOW()-F83,"-")</f>
        <v>45941.561867476848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45941.561867476848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45941.561867476848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45941.561867476848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45941.561867476848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45941.561867476848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45941.561867476848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45941.561867476848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45941.561867476848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45941.561867476848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45941.561867476848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45941.561867476848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45941.561867476848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45941.561867476848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45941.561867476848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45941.561867476848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45941.561867476848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45941.561867476848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45941.561867476848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45941.561867476848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45941.561867476848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45941.561867476848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45941.561867476848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45941.561867476848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45941.561867476848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45941.561867476848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45941.561867476848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45941.561867476848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45941.561867476848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45941.561867476848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45941.561867476848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45941.561867476848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45941.561867476848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45941.561867476848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45941.561867476848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45941.561867476848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45941.561867476848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45941.561867476848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45941.561867476848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45941.561867476848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45941.561867476848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45941.561867476848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45941.561867476848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45941.561867476848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45941.561867476848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45941.561867476848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45941.561867476848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45941.561867476848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45941.561867476848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45941.561867476848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45941.561867476848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45941.561867476848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45941.561867476848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45941.561867476848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45941.561867476848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45941.561867476848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45941.561867476848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45941.561867476848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45941.561867476848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45941.561867476848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45941.561867476848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45941.561867476848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45941.561867476848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45941.561867476848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ref="G147:G210" ca="1" si="3">IFERROR(NOW()-F147,"-")</f>
        <v>45941.561867476848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45941.561867476848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45941.561867476848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45941.561867476848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45941.561867476848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45941.561867476848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45941.561867476848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45941.561867476848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45941.561867476848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45941.561867476848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45941.561867476848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45941.561867476848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45941.561867476848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45941.561867476848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45941.561867476848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45941.561867476848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45941.561867476848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45941.561867476848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45941.561867476848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45941.561867476848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45941.561867476848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45941.561867476848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45941.561867476848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45941.561867476848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45941.561867476848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45941.561867476848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45941.561867476848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45941.561867476848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45941.561867476848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45941.561867476848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45941.561867476848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45941.561867476848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45941.561867476848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45941.561867476848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45941.561867476848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45941.561867476848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45941.561867476848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45941.561867476848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45941.561867476848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45941.561867476848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45941.561867476848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45941.561867476848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45941.561867476848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45941.561867476848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45941.561867476848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45941.561867476848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45941.561867476848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45941.561867476848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45941.561867476848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45941.561867476848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45941.561867476848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45941.561867476848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45941.561867476848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45941.561867476848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45941.561867476848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45941.561867476848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45941.561867476848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45941.561867476848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45941.561867476848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45941.561867476848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45941.561867476848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45941.561867476848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45941.561867476848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45941.561867476848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ref="G211:G274" ca="1" si="4">IFERROR(NOW()-F211,"-")</f>
        <v>45941.561867476848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45941.561867476848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45941.561867476848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45941.561867476848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45941.561867476848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45941.561867476848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45941.561867476848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45941.561867476848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45941.561867476848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45941.561867476848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45941.561867476848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45941.561867476848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45941.561867476848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45941.561867476848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45941.561867476848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45941.561867476848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45941.561867476848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45941.561867476848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45941.561867476848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45941.561867476848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45941.561867476848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45941.561867476848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45941.561867476848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45941.561867476848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45941.561867476848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45941.561867476848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45941.561867476848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45941.561867476848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45941.561867476848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45941.561867476848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45941.561867476848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45941.561867476848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45941.561867476848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45941.561867476848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45941.561867476848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45941.561867476848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45941.561867476848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45941.561867476848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45941.561867476848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45941.561867476848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45941.561867476848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45941.561867476848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45941.561867476848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45941.561867476848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45941.561867476848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45941.561867476848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45941.561867476848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45941.561867476848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45941.561867476848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45941.561867476848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45941.561867476848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45941.561867476848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45941.561867476848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45941.561867476848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45941.561867476848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45941.561867476848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45941.561867476848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45941.561867476848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45941.561867476848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45941.561867476848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45941.561867476848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45941.561867476848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45941.561867476848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45941.561867476848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ref="G275:G338" ca="1" si="5">IFERROR(NOW()-F275,"-")</f>
        <v>45941.561867476848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45941.561867476848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45941.561867476848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45941.561867476848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45941.561867476848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45941.561867476848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45941.561867476848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45941.561867476848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45941.561867476848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45941.561867476848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45941.561867476848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45941.561867476848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45941.561867476848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45941.561867476848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45941.561867476848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45941.561867476848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45941.561867476848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45941.561867476848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45941.561867476848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45941.561867476848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45941.561867476848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45941.561867476848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45941.561867476848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45941.561867476848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45941.561867476848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45941.561867476848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45941.561867476848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45941.561867476848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45941.561867476848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45941.561867476848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45941.561867476848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45941.561867476848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45941.561867476848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45941.561867476848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45941.561867476848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45941.561867476848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45941.561867476848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45941.561867476848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45941.561867476848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45941.561867476848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45941.561867476848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45941.561867476848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45941.561867476848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45941.561867476848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45941.561867476848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45941.561867476848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45941.561867476848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45941.561867476848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45941.561867476848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45941.561867476848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45941.561867476848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45941.561867476848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45941.561867476848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45941.561867476848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45941.561867476848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45941.561867476848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45941.561867476848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45941.561867476848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45941.561867476848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45941.561867476848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45941.561867476848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45941.561867476848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45941.561867476848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45941.561867476848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ref="G339:G402" ca="1" si="6">IFERROR(NOW()-F339,"-")</f>
        <v>45941.561867476848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45941.561867476848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45941.561867476848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45941.561867476848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45941.561867476848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45941.561867476848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45941.561867476848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45941.561867476848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45941.561867476848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45941.561867476848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45941.561867476848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45941.561867476848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45941.561867476848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45941.561867476848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45941.561867476848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45941.561867476848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45941.561867476848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45941.561867476848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45941.561867476848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45941.561867476848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45941.561867476848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45941.561867476848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45941.561867476848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45941.561867476848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45941.561867476848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45941.561867476848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45941.561867476848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45941.561867476848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45941.561867476848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45941.561867476848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45941.561867476848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45941.561867476848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45941.561867476848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45941.561867476848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45941.561867476848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45941.561867476848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45941.561867476848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45941.561867476848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45941.561867476848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45941.561867476848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45941.561867476848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45941.561867476848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45941.561867476848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45941.561867476848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45941.561867476848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45941.561867476848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45941.561867476848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45941.561867476848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45941.561867476848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45941.561867476848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45941.561867476848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45941.561867476848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45941.561867476848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45941.561867476848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45941.561867476848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45941.561867476848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45941.561867476848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45941.561867476848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45941.561867476848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45941.561867476848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45941.561867476848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45941.561867476848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45941.561867476848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45941.561867476848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ref="G403:G466" ca="1" si="7">IFERROR(NOW()-F403,"-")</f>
        <v>45941.561867476848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45941.561867476848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45941.561867476848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45941.561867476848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45941.561867476848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45941.561867476848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45941.561867476848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45941.561867476848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45941.561867476848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45941.561867476848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45941.561867476848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45941.561867476848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45941.561867476848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45941.561867476848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45941.561867476848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45941.561867476848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45941.561867476848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45941.561867476848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45941.561867476848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45941.561867476848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45941.561867476848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45941.561867476848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45941.561867476848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45941.561867476848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45941.561867476848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45941.561867476848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45941.561867476848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45941.561867476848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45941.561867476848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45941.561867476848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45941.561867476848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45941.561867476848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45941.561867476848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45941.561867476848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45941.561867476848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45941.561867476848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45941.561867476848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45941.561867476848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45941.561867476848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45941.561867476848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45941.561867476848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45941.561867476848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45941.561867476848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45941.561867476848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45941.561867476848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45941.561867476848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45941.561867476848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45941.561867476848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45941.561867476848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45941.561867476848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45941.561867476848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45941.561867476848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45941.561867476848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45941.561867476848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45941.561867476848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45941.561867476848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45941.561867476848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45941.561867476848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45941.561867476848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45941.561867476848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45941.561867476848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45941.561867476848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45941.561867476848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45941.561867476848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ref="G467:G530" ca="1" si="8">IFERROR(NOW()-F467,"-")</f>
        <v>45941.561867476848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45941.561867476848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45941.561867476848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45941.561867476848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45941.561867476848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45941.561867476848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45941.561867476848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45941.561867476848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45941.561867476848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45941.561867476848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45941.561867476848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45941.561867476848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45941.561867476848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45941.561867476848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45941.561867476848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45941.561867476848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45941.561867476848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45941.561867476848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45941.561867476848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45941.561867476848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45941.561867476848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45941.561867476848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45941.561867476848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45941.561867476848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45941.561867476848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45941.561867476848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45941.561867476848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45941.561867476848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45941.561867476848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45941.561867476848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45941.561867476848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45941.561867476848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45941.561867476848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45941.561867476848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45941.561867476848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45941.561867476848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45941.561867476848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45941.561867476848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45941.561867476848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45941.561867476848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45941.561867476848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45941.561867476848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45941.561867476848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45941.561867476848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45941.561867476848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45941.561867476848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45941.561867476848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45941.561867476848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45941.561867476848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45941.561867476848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45941.561867476848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45941.561867476848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45941.561867476848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45941.561867476848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45941.561867476848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45941.561867476848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45941.561867476848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45941.561867476848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45941.561867476848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45941.561867476848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45941.561867476848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45941.561867476848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45941.561867476848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45941.561867476848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ref="G531:G594" ca="1" si="9">IFERROR(NOW()-F531,"-")</f>
        <v>45941.561867476848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45941.561867476848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45941.561867476848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45941.561867476848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45941.561867476848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45941.561867476848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45941.561867476848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45941.561867476848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45941.561867476848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45941.561867476848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45941.561867476848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45941.561867476848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45941.561867476848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45941.561867476848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45941.561867476848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45941.561867476848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45941.561867476848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45941.561867476848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45941.561867476848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45941.561867476848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45941.561867476848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45941.561867476848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45941.561867476848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45941.561867476848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45941.561867476848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45941.561867476848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45941.561867476848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45941.561867476848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45941.561867476848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45941.561867476848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45941.561867476848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45941.561867476848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45941.561867476848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45941.561867476848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45941.561867476848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45941.561867476848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45941.561867476848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45941.561867476848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45941.561867476848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45941.561867476848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45941.561867476848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45941.561867476848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45941.561867476848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45941.561867476848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45941.561867476848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45941.561867476848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45941.561867476848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45941.561867476848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45941.561867476848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45941.561867476848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45941.561867476848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45941.561867476848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45941.561867476848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45941.561867476848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45941.561867476848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45941.561867476848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45941.561867476848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45941.561867476848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45941.561867476848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45941.561867476848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45941.561867476848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45941.561867476848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45941.561867476848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45941.561867476848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ref="G595:G658" ca="1" si="10">IFERROR(NOW()-F595,"-")</f>
        <v>45941.561867476848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45941.561867476848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45941.561867476848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45941.561867476848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45941.561867476848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45941.561867476848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45941.561867476848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45941.561867476848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45941.561867476848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45941.561867476848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45941.561867476848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45941.561867476848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45941.561867476848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45941.561867476848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45941.561867476848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45941.561867476848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45941.561867476848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45941.561867476848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45941.561867476848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45941.561867476848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45941.561867476848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45941.561867476848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45941.561867476848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45941.561867476848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45941.561867476848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45941.561867476848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45941.561867476848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45941.561867476848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45941.561867476848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45941.561867476848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45941.561867476848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45941.561867476848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45941.561867476848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45941.561867476848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45941.561867476848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45941.561867476848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45941.561867476848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45941.561867476848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45941.561867476848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45941.561867476848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45941.561867476848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45941.561867476848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45941.561867476848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45941.561867476848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45941.561867476848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45941.561867476848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45941.561867476848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45941.561867476848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45941.561867476848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45941.561867476848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45941.561867476848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45941.561867476848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45941.561867476848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45941.561867476848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45941.561867476848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45941.561867476848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45941.561867476848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45941.561867476848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45941.561867476848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45941.561867476848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45941.561867476848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45941.561867476848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45941.561867476848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45941.561867476848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ref="G659:G722" ca="1" si="11">IFERROR(NOW()-F659,"-")</f>
        <v>45941.561867476848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45941.561867476848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45941.561867476848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45941.561867476848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45941.561867476848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45941.561867476848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45941.561867476848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45941.561867476848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45941.561867476848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45941.561867476848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45941.561867476848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45941.561867476848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45941.561867476848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45941.561867476848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45941.561867476848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45941.561867476848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45941.561867476848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45941.561867476848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45941.561867476848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45941.561867476848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45941.561867476848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45941.561867476848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45941.561867476848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45941.561867476848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45941.561867476848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45941.561867476848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45941.561867476848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45941.561867476848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45941.561867476848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45941.561867476848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45941.561867476848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45941.561867476848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45941.561867476848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45941.561867476848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45941.561867476848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45941.561867476848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45941.561867476848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45941.561867476848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45941.561867476848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45941.561867476848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45941.561867476848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45941.561867476848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45941.561867476848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45941.561867476848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45941.561867476848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45941.561867476848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45941.561867476848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45941.561867476848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45941.561867476848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45941.561867476848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45941.561867476848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45941.561867476848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45941.561867476848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45941.561867476848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45941.561867476848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45941.561867476848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45941.561867476848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45941.561867476848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45941.561867476848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45941.561867476848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45941.561867476848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45941.561867476848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45941.561867476848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45941.561867476848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ref="G723:G786" ca="1" si="12">IFERROR(NOW()-F723,"-")</f>
        <v>45941.561867476848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45941.561867476848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45941.561867476848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45941.561867476848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45941.561867476848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45941.561867476848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45941.561867476848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45941.561867476848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45941.561867476848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45941.561867476848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45941.561867476848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45941.561867476848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45941.561867476848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45941.561867476848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45941.561867476848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45941.561867476848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45941.561867476848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45941.561867476848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45941.561867476848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45941.561867476848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45941.561867476848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45941.561867476848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45941.561867476848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45941.561867476848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45941.561867476848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45941.561867476848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45941.561867476848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45941.561867476848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45941.561867476848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45941.561867476848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45941.561867476848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45941.561867476848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45941.561867476848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45941.561867476848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45941.561867476848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45941.561867476848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45941.561867476848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45941.561867476848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45941.561867476848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45941.561867476848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45941.561867476848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45941.561867476848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45941.561867476848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45941.561867476848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45941.561867476848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45941.561867476848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45941.561867476848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45941.561867476848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45941.561867476848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45941.561867476848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45941.561867476848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45941.561867476848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45941.561867476848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45941.561867476848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45941.561867476848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45941.561867476848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45941.561867476848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45941.561867476848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45941.561867476848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45941.561867476848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45941.561867476848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45941.561867476848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45941.561867476848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45941.561867476848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ref="G787:G850" ca="1" si="13">IFERROR(NOW()-F787,"-")</f>
        <v>45941.561867476848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45941.561867476848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45941.561867476848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45941.561867476848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45941.561867476848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45941.561867476848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45941.561867476848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45941.561867476848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45941.561867476848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45941.561867476848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45941.561867476848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45941.561867476848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45941.561867476848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45941.561867476848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45941.561867476848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45941.561867476848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45941.561867476848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45941.561867476848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45941.561867476848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45941.561867476848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45941.561867476848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45941.561867476848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45941.561867476848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45941.561867476848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45941.561867476848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45941.561867476848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45941.561867476848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45941.561867476848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45941.561867476848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45941.561867476848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45941.561867476848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45941.561867476848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45941.561867476848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45941.561867476848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45941.561867476848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45941.561867476848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45941.561867476848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45941.561867476848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45941.561867476848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45941.561867476848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45941.561867476848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45941.561867476848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45941.561867476848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45941.561867476848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45941.561867476848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45941.561867476848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45941.561867476848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45941.561867476848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45941.561867476848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45941.561867476848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45941.561867476848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45941.561867476848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45941.561867476848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45941.561867476848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45941.561867476848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45941.561867476848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45941.561867476848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45941.561867476848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45941.561867476848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45941.561867476848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45941.561867476848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45941.561867476848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45941.561867476848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45941.561867476848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ref="G851:G914" ca="1" si="14">IFERROR(NOW()-F851,"-")</f>
        <v>45941.561867476848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45941.561867476848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45941.561867476848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45941.561867476848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45941.561867476848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45941.561867476848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45941.561867476848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45941.561867476848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45941.561867476848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45941.561867476848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45941.561867476848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45941.561867476848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45941.561867476848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45941.561867476848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45941.561867476848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45941.561867476848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45941.561867476848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45941.561867476848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45941.561867476848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45941.561867476848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45941.561867476848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45941.561867476848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45941.561867476848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45941.561867476848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45941.561867476848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45941.561867476848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45941.561867476848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45941.561867476848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45941.561867476848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45941.561867476848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45941.561867476848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45941.561867476848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45941.561867476848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45941.561867476848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45941.561867476848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45941.561867476848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45941.561867476848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45941.561867476848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45941.561867476848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45941.561867476848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45941.561867476848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45941.561867476848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45941.561867476848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45941.561867476848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45941.561867476848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45941.561867476848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45941.561867476848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45941.561867476848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45941.561867476848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45941.561867476848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45941.561867476848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45941.561867476848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45941.561867476848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45941.561867476848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45941.561867476848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45941.561867476848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45941.561867476848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45941.561867476848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45941.561867476848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45941.561867476848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45941.561867476848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45941.561867476848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45941.561867476848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45941.561867476848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ref="G915:G978" ca="1" si="15">IFERROR(NOW()-F915,"-")</f>
        <v>45941.561867476848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45941.561867476848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45941.561867476848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45941.561867476848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45941.561867476848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45941.561867476848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45941.561867476848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45941.561867476848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45941.561867476848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45941.561867476848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45941.561867476848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45941.561867476848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45941.561867476848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45941.561867476848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45941.561867476848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45941.561867476848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45941.561867476848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45941.561867476848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45941.561867476848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45941.561867476848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45941.561867476848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45941.561867476848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45941.561867476848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45941.561867476848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45941.561867476848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45941.561867476848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45941.561867476848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45941.561867476848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45941.561867476848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45941.561867476848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45941.561867476848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45941.561867476848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45941.561867476848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45941.561867476848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45941.561867476848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45941.561867476848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45941.561867476848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45941.561867476848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45941.561867476848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45941.561867476848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45941.561867476848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45941.561867476848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45941.561867476848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45941.561867476848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45941.561867476848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45941.561867476848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45941.561867476848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45941.561867476848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45941.561867476848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45941.561867476848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45941.561867476848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45941.561867476848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45941.561867476848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45941.561867476848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45941.561867476848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45941.561867476848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45941.561867476848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45941.561867476848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45941.561867476848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45941.561867476848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45941.561867476848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45941.561867476848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45941.561867476848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45941.561867476848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ref="G979:G1042" ca="1" si="16">IFERROR(NOW()-F979,"-")</f>
        <v>45941.561867476848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45941.561867476848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45941.561867476848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45941.561867476848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45941.561867476848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45941.561867476848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45941.561867476848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45941.561867476848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45941.561867476848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45941.561867476848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45941.561867476848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45941.561867476848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45941.561867476848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45941.561867476848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45941.561867476848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45941.561867476848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45941.561867476848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45941.561867476848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45941.561867476848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45941.561867476848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45941.561867476848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45941.561867476848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45941.561867476848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45941.561867476848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45941.561867476848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45941.561867476848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45941.561867476848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45941.561867476848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45941.561867476848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45941.561867476848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45941.561867476848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45941.561867476848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45941.561867476848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45941.561867476848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45941.561867476848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45941.561867476848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45941.561867476848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45941.561867476848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45941.561867476848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45941.561867476848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45941.561867476848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45941.561867476848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45941.561867476848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45941.561867476848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45941.561867476848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45941.561867476848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45941.561867476848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45941.561867476848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45941.561867476848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45941.561867476848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45941.561867476848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45941.561867476848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45941.561867476848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45941.561867476848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45941.561867476848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45941.561867476848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45941.561867476848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45941.561867476848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45941.561867476848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45941.561867476848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45941.561867476848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45941.561867476848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45941.561867476848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45941.561867476848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ref="G1043:G1106" ca="1" si="17">IFERROR(NOW()-F1043,"-")</f>
        <v>45941.561867476848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45941.561867476848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45941.561867476848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45941.561867476848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45941.561867476848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45941.561867476848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45941.561867476848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45941.561867476848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45941.561867476848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45941.561867476848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45941.561867476848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45941.561867476848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45941.561867476848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45941.561867476848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45941.561867476848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45941.561867476848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45941.561867476848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45941.561867476848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45941.561867476848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45941.561867476848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45941.561867476848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45941.561867476848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45941.561867476848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45941.561867476848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45941.561867476848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45941.561867476848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45941.561867476848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45941.561867476848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45941.561867476848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45941.561867476848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45941.561867476848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45941.561867476848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45941.561867476848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45941.561867476848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45941.561867476848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45941.561867476848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45941.561867476848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45941.561867476848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45941.561867476848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45941.561867476848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45941.561867476848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45941.561867476848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45941.561867476848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45941.561867476848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45941.561867476848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45941.561867476848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45941.561867476848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45941.561867476848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45941.561867476848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45941.561867476848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45941.561867476848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45941.561867476848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45941.561867476848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45941.561867476848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45941.561867476848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45941.561867476848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45941.561867476848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45941.561867476848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45941.561867476848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45941.561867476848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45941.561867476848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45941.561867476848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45941.561867476848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45941.561867476848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ref="G1107:G1170" ca="1" si="18">IFERROR(NOW()-F1107,"-")</f>
        <v>45941.561867476848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45941.561867476848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45941.561867476848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45941.561867476848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45941.561867476848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45941.561867476848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45941.561867476848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45941.561867476848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45941.561867476848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45941.561867476848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45941.561867476848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45941.561867476848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45941.561867476848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45941.561867476848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45941.561867476848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45941.561867476848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45941.561867476848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45941.561867476848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45941.561867476848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45941.561867476848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45941.561867476848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45941.561867476848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45941.561867476848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45941.561867476848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45941.561867476848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45941.561867476848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45941.561867476848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45941.561867476848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45941.561867476848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45941.561867476848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45941.561867476848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45941.561867476848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45941.561867476848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45941.561867476848</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45941.561867476848</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45941.561867476848</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45941.561867476848</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45941.561867476848</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45941.561867476848</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45941.561867476848</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45941.561867476848</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45941.561867476848</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45941.561867476848</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45941.561867476848</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45941.561867476848</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45941.561867476848</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45941.561867476848</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45941.561867476848</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45941.561867476848</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45941.561867476848</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45941.561867476848</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45941.561867476848</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45941.561867476848</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45941.561867476848</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45941.561867476848</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45941.561867476848</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45941.561867476848</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45941.561867476848</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45941.561867476848</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45941.561867476848</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45941.561867476848</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45941.561867476848</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ca="1" si="18"/>
        <v>45941.561867476848</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8"/>
        <v>45941.561867476848</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ref="G1171:G1185" ca="1" si="19">IFERROR(NOW()-F1171,"-")</f>
        <v>45941.561867476848</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45941.561867476848</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45941.561867476848</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45941.561867476848</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45941.561867476848</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45941.561867476848</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45941.561867476848</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45941.561867476848</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45941.561867476848</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45941.561867476848</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45941.561867476848</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45941.561867476848</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45941.561867476848</v>
      </c>
      <c r="H1183" s="22"/>
      <c r="I1183" s="19" t="str">
        <f>IFERROR(VLOOKUP(D1183,DB!A:F,6,0),"")</f>
        <v/>
      </c>
      <c r="J1183" s="18" t="str">
        <f>IFERROR(VLOOKUP(D1183,DB!A:G,7,0),"")</f>
        <v/>
      </c>
      <c r="K1183" s="47"/>
      <c r="L1183" s="23" t="str">
        <f>IFERROR(VLOOKUP(D1183,DB!A:I,9,0),"")</f>
        <v/>
      </c>
    </row>
    <row r="1184" spans="1:12" ht="15" customHeight="1">
      <c r="A1184" s="19"/>
      <c r="B1184" s="64" t="str">
        <f>IFERROR(VLOOKUP(D1184,DB!A:K,11,0),"")</f>
        <v/>
      </c>
      <c r="C1184" s="18"/>
      <c r="D1184" s="18"/>
      <c r="E1184" s="18"/>
      <c r="F1184" s="20"/>
      <c r="G1184" s="21">
        <f t="shared" ca="1" si="19"/>
        <v>45941.561867476848</v>
      </c>
      <c r="H1184" s="22"/>
      <c r="I1184" s="19" t="str">
        <f>IFERROR(VLOOKUP(D1184,DB!A:F,6,0),"")</f>
        <v/>
      </c>
      <c r="J1184" s="18" t="str">
        <f>IFERROR(VLOOKUP(D1184,DB!A:G,7,0),"")</f>
        <v/>
      </c>
      <c r="K1184" s="47"/>
      <c r="L1184" s="23" t="str">
        <f>IFERROR(VLOOKUP(D1184,DB!A:I,9,0),"")</f>
        <v/>
      </c>
    </row>
    <row r="1185" spans="1:12" ht="15" customHeight="1">
      <c r="A1185" s="19"/>
      <c r="B1185" s="64" t="str">
        <f>IFERROR(VLOOKUP(D1185,DB!A:K,11,0),"")</f>
        <v/>
      </c>
      <c r="C1185" s="18"/>
      <c r="D1185" s="18"/>
      <c r="E1185" s="18"/>
      <c r="F1185" s="20"/>
      <c r="G1185" s="21">
        <f t="shared" ca="1" si="19"/>
        <v>45941.561867476848</v>
      </c>
      <c r="H1185" s="22"/>
      <c r="I1185" s="19" t="str">
        <f>IFERROR(VLOOKUP(D1185,DB!A:F,6,0),"")</f>
        <v/>
      </c>
      <c r="J1185" s="18" t="str">
        <f>IFERROR(VLOOKUP(D1185,DB!A:G,7,0),"")</f>
        <v/>
      </c>
      <c r="K1185" s="47"/>
      <c r="L1185" s="23" t="str">
        <f>IFERROR(VLOOKUP(D1185,DB!A:I,9,0),"")</f>
        <v/>
      </c>
    </row>
  </sheetData>
  <dataValidations count="2">
    <dataValidation allowBlank="1" showInputMessage="1" showErrorMessage="1" sqref="E1" xr:uid="{5914219A-CB83-432D-936A-CC0CB6F3982A}"/>
    <dataValidation type="list" allowBlank="1" showInputMessage="1" showErrorMessage="1" sqref="E2:E11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39058</v>
      </c>
      <c r="B2" s="99" t="str">
        <f>IFERROR(VLOOKUP(D2,DB!A:K,11,0),"")</f>
        <v>R4</v>
      </c>
      <c r="C2" s="100">
        <v>1</v>
      </c>
      <c r="D2" s="96" t="s">
        <v>35082</v>
      </c>
      <c r="E2" s="101" t="s">
        <v>38964</v>
      </c>
      <c r="F2" s="102">
        <v>45703.480717592596</v>
      </c>
      <c r="G2" s="103">
        <f ca="1">IFERROR(NOW()-F2,"")</f>
        <v>238.08114988425223</v>
      </c>
      <c r="H2" s="102">
        <v>45703.474768518521</v>
      </c>
      <c r="I2" s="99" t="str">
        <f>IFERROR(VLOOKUP(D2,DB!A:F,6,0),"")</f>
        <v>SCECO</v>
      </c>
      <c r="J2" s="99" t="str">
        <f>IFERROR(VLOOKUP(D2,DB!A:G,7,0),"")</f>
        <v>Dead</v>
      </c>
      <c r="K2" s="104" t="s">
        <v>39059</v>
      </c>
      <c r="L2" s="96" t="str">
        <f>IFERROR(VLOOKUP(D2,DB!A:I,9,0),"")</f>
        <v>Latis</v>
      </c>
    </row>
    <row r="3" spans="1:16" ht="15" customHeight="1">
      <c r="A3" s="124"/>
      <c r="B3" s="124" t="str">
        <f>IFERROR(VLOOKUP(D3,DB!A:K,11,0),"")</f>
        <v/>
      </c>
      <c r="C3" s="125"/>
      <c r="D3" s="126"/>
      <c r="E3" s="101"/>
      <c r="F3" s="128"/>
      <c r="G3" s="129">
        <f ca="1">IFERROR(NOW()-F3,"")</f>
        <v>45941.561867476848</v>
      </c>
      <c r="H3" s="128"/>
      <c r="I3" s="124" t="str">
        <f>IFERROR(VLOOKUP(D3,DB!A:F,6,0),"")</f>
        <v/>
      </c>
      <c r="J3" s="124" t="str">
        <f>IFERROR(VLOOKUP(D3,DB!A:G,7,0),"")</f>
        <v/>
      </c>
      <c r="K3" s="130"/>
      <c r="L3" s="126" t="str">
        <f>IFERROR(VLOOKUP(D3,DB!A:I,9,0),"")</f>
        <v/>
      </c>
    </row>
    <row r="4" spans="1:16" ht="15" customHeight="1">
      <c r="A4" s="124"/>
      <c r="B4" s="124" t="str">
        <f>IFERROR(VLOOKUP(D4,DB!A:K,11,0),"")</f>
        <v/>
      </c>
      <c r="C4" s="125"/>
      <c r="D4" s="126"/>
      <c r="E4" s="101"/>
      <c r="F4" s="128"/>
      <c r="G4" s="129">
        <f ca="1">IFERROR(NOW()-F4,"")</f>
        <v>45941.561867476848</v>
      </c>
      <c r="H4" s="128"/>
      <c r="I4" s="124" t="str">
        <f>IFERROR(VLOOKUP(D4,DB!A:F,6,0),"")</f>
        <v/>
      </c>
      <c r="J4" s="124" t="str">
        <f>IFERROR(VLOOKUP(D4,DB!A:G,7,0),"")</f>
        <v/>
      </c>
      <c r="K4" s="130"/>
      <c r="L4" s="126" t="str">
        <f>IFERROR(VLOOKUP(D4,DB!A:I,9,0),"")</f>
        <v/>
      </c>
    </row>
    <row r="5" spans="1:16" ht="15" customHeight="1">
      <c r="A5" s="124"/>
      <c r="B5" s="124" t="str">
        <f>IFERROR(VLOOKUP(D5,DB!A:K,11,0),"")</f>
        <v/>
      </c>
      <c r="C5" s="125"/>
      <c r="D5" s="126"/>
      <c r="E5" s="101"/>
      <c r="F5" s="128"/>
      <c r="G5" s="129">
        <f ca="1">IFERROR(NOW()-F5,"")</f>
        <v>45941.561867476848</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45941.561867476848</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45941.561867476848</v>
      </c>
      <c r="H7" s="128"/>
      <c r="I7" s="124" t="str">
        <f>IFERROR(VLOOKUP(D7,DB!A:F,6,0),"")</f>
        <v/>
      </c>
      <c r="J7" s="124" t="str">
        <f>IFERROR(VLOOKUP(D7,DB!A:G,7,0),"")</f>
        <v/>
      </c>
      <c r="K7" s="130"/>
      <c r="L7" s="126" t="str">
        <f>IFERROR(VLOOKUP(D7,DB!A:I,9,0),"")</f>
        <v/>
      </c>
    </row>
    <row r="8" spans="1:16" ht="15" customHeight="1">
      <c r="A8" s="124"/>
      <c r="B8" s="124" t="str">
        <f>IFERROR(VLOOKUP(D8,DB!A:K,11,0),"")</f>
        <v/>
      </c>
      <c r="C8" s="125"/>
      <c r="D8" s="96"/>
      <c r="E8" s="101"/>
      <c r="F8" s="128"/>
      <c r="G8" s="129">
        <f ca="1">IFERROR(NOW()-F8,"")</f>
        <v>45941.561867476848</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45941.561867476848</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26"/>
      <c r="E10" s="101"/>
      <c r="F10" s="128"/>
      <c r="G10" s="129">
        <f ca="1">IFERROR(NOW()-F10,"")</f>
        <v>45941.561867476848</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96"/>
      <c r="E11" s="101"/>
      <c r="F11" s="128"/>
      <c r="G11" s="129">
        <f ca="1">IFERROR(NOW()-F11,"")</f>
        <v>45941.561867476848</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01"/>
      <c r="F12" s="128"/>
      <c r="G12" s="129">
        <f ca="1">IFERROR(NOW()-F12,"")</f>
        <v>45941.561867476848</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59"/>
      <c r="E13" s="127"/>
      <c r="F13" s="128"/>
      <c r="G13" s="129">
        <f ca="1">IFERROR(NOW()-F13,"")</f>
        <v>45941.561867476848</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45941.561867476848</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45941.561867476848</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45941.561867476848</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45941.561867476848</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45941.561867476848</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45941.561867476848</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96"/>
      <c r="E20" s="127"/>
      <c r="F20" s="128"/>
      <c r="G20" s="129">
        <f ca="1">IFERROR(NOW()-F20,"")</f>
        <v>45941.561867476848</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45941.561867476848</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45941.561867476848</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45941.561867476848</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45941.561867476848</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45941.561867476848</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45941.561867476848</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45941.561867476848</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45941.561867476848</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45941.561867476848</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45941.561867476848</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45941.561867476848</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45941.561867476848</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45941.561867476848</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45941.561867476848</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45941.561867476848</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45941.561867476848</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45941.561867476848</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45941.561867476848</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45941.561867476848</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45941.561867476848</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45941.561867476848</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45941.561867476848</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45941.561867476848</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45941.561867476848</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45941.561867476848</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45941.561867476848</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45941.561867476848</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45941.561867476848</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45941.561867476848</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45941.561867476848</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45941.561867476848</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45941.561867476848</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45941.561867476848</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45941.561867476848</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45941.561867476848</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45941.561867476848</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45941.561867476848</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45941.561867476848</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45941.561867476848</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45941.561867476848</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45941.561867476848</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45941.561867476848</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45941.561867476848</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45941.561867476848</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45941.561867476848</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45941.561867476848</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45941.561867476848</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45941.561867476848</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45941.561867476848</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45941.561867476848</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45941.561867476848</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45941.561867476848</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45941.561867476848</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45941.561867476848</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45941.561867476848</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45941.561867476848</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45941.561867476848</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45941.561867476848</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45941.561867476848</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45941.561867476848</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45941.561867476848</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45941.561867476848</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45941.561867476848</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45941.561867476848</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45941.561867476848</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45941.561867476848</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45941.561867476848</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45941.561867476848</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45941.561867476848</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45941.561867476848</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45941.561867476848</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45941.561867476848</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45941.561867476848</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45941.561867476848</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45941.561867476848</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45941.561867476848</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45941.561867476848</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45941.561867476848</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45941.561867476848</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45941.561867476848</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45941.561867476848</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45941.561867476848</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45941.561867476848</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45941.561867476848</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45941.561867476848</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45941.561867476848</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45941.561867476848</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45941.561867476848</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45941.561867476848</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45941.561867476848</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45941.561867476848</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45941.561867476848</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45941.561867476848</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45941.561867476848</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45941.561867476848</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45941.561867476848</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45941.561867476848</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45941.561867476848</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45941.561867476848</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45941.561867476848</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45941.561867476848</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45941.561867476848</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45941.561867476848</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45941.561867476848</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45941.561867476848</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45941.561867476848</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45941.561867476848</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45941.561867476848</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45941.561867476848</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45941.561867476848</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45941.561867476848</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45941.561867476848</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45941.561867476848</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45941.561867476848</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45941.561867476848</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45941.561867476848</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45941.561867476848</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45941.561867476848</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45941.561867476848</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45941.561867476848</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45941.561867476848</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45941.561867476848</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45941.561867476848</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45941.561867476848</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45941.561867476848</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45941.561867476848</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45941.561867476848</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45941.561867476848</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45941.561867476848</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45941.561867476848</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45941.561867476848</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45941.561867476848</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45941.561867476848</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45941.561867476848</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45941.561867476848</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45941.561867476848</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45941.561867476848</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45941.561867476848</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45941.561867476848</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45941.561867476848</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45941.561867476848</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45941.561867476848</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45941.561867476848</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45941.561867476848</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45941.561867476848</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45941.561867476848</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45941.561867476848</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45941.561867476848</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45941.561867476848</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45941.561867476848</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45941.561867476848</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45941.561867476848</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45941.561867476848</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45941.561867476848</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45941.561867476848</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45941.561867476848</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45941.561867476848</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45941.561867476848</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45941.561867476848</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45941.561867476848</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45941.561867476848</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45941.561867476848</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45941.561867476848</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45941.561867476848</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45941.561867476848</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45941.561867476848</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45941.561867476848</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45941.561867476848</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45941.561867476848</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45941.561867476848</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45941.561867476848</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45941.561867476848</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45941.561867476848</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45941.561867476848</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45941.561867476848</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45941.561867476848</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45941.561867476848</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45941.561867476848</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45941.561867476848</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45941.561867476848</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45941.561867476848</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45941.561867476848</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45941.561867476848</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45941.561867476848</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45941.561867476848</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45941.561867476848</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45941.561867476848</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45941.561867476848</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45941.561867476848</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45941.561867476848</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45941.561867476848</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45941.561867476848</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45941.561867476848</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45941.561867476848</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45941.561867476848</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45941.561867476848</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45941.561867476848</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45941.561867476848</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45941.561867476848</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45941.561867476848</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45941.561867476848</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45941.561867476848</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45941.561867476848</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45941.561867476848</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45941.561867476848</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45941.561867476848</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45941.561867476848</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45941.561867476848</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45941.561867476848</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45941.561867476848</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45941.561867476848</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45941.561867476848</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45941.561867476848</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45941.561867476848</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45941.561867476848</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45941.561867476848</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45941.561867476848</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45941.561867476848</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45941.561867476848</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45941.561867476848</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45941.561867476848</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45941.561867476848</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45941.561867476848</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45941.561867476848</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45941.561867476848</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45941.561867476848</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45941.561867476848</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45941.561867476848</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45941.561867476848</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45941.561867476848</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45941.561867476848</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45941.561867476848</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45941.561867476848</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45941.561867476848</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45941.561867476848</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45941.561867476848</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45941.561867476848</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45941.561867476848</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45941.561867476848</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45941.561867476848</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45941.561867476848</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45941.561867476848</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45941.561867476848</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45941.561867476848</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45941.561867476848</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45941.561867476848</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45941.561867476848</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45941.561867476848</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45941.561867476848</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45941.561867476848</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45941.561867476848</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45941.561867476848</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45941.561867476848</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45941.561867476848</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45941.561867476848</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45941.561867476848</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45941.561867476848</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45941.561867476848</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45941.561867476848</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45941.561867476848</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45941.561867476848</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45941.561867476848</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45941.561867476848</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45941.561867476848</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45941.561867476848</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45941.561867476848</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45941.561867476848</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45941.561867476848</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45941.561867476848</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45941.561867476848</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45941.561867476848</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45941.561867476848</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45941.561867476848</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45941.561867476848</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45941.561867476848</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45941.561867476848</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45941.561867476848</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45941.561867476848</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45941.561867476848</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45941.561867476848</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45941.561867476848</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45941.561867476848</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45941.561867476848</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45941.561867476848</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45941.561867476848</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45941.561867476848</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45941.561867476848</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45941.561867476848</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45941.561867476848</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45941.561867476848</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45941.561867476848</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45941.561867476848</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45941.561867476848</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45941.561867476848</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45941.561867476848</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45941.561867476848</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45941.561867476848</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45941.561867476848</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45941.561867476848</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45941.561867476848</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45941.561867476848</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45941.561867476848</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45941.561867476848</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45941.561867476848</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45941.561867476848</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45941.561867476848</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45941.561867476848</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45941.561867476848</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45941.561867476848</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45941.561867476848</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45941.561867476848</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45941.561867476848</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45941.561867476848</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45941.561867476848</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45941.561867476848</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45941.561867476848</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45941.561867476848</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45941.561867476848</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45941.561867476848</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45941.561867476848</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45941.561867476848</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45941.561867476848</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45941.561867476848</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45941.561867476848</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45941.561867476848</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45941.561867476848</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45941.561867476848</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45941.561867476848</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45941.561867476848</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45941.561867476848</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45941.561867476848</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45941.561867476848</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45941.561867476848</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45941.561867476848</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45941.561867476848</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45941.561867476848</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45941.561867476848</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45941.561867476848</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45941.561867476848</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45941.561867476848</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45941.561867476848</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45941.561867476848</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45941.561867476848</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45941.561867476848</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45941.561867476848</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45941.561867476848</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45941.561867476848</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45941.561867476848</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45941.561867476848</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45941.561867476848</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45941.561867476848</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45941.561867476848</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45941.561867476848</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45941.561867476848</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45941.561867476848</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45941.561867476848</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45941.561867476848</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45941.561867476848</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45941.561867476848</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45941.561867476848</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45941.561867476848</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45941.561867476848</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45941.561867476848</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45941.561867476848</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45941.561867476848</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45941.561867476848</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45941.561867476848</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45941.561867476848</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45941.561867476848</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45941.561867476848</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45941.561867476848</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45941.561867476848</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45941.561867476848</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45941.561867476848</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45941.561867476848</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45941.561867476848</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45941.561867476848</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45941.561867476848</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45941.561867476848</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45941.561867476848</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45941.561867476848</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45941.561867476848</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45941.561867476848</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45941.561867476848</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45941.561867476848</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45941.561867476848</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45941.561867476848</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45941.561867476848</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45941.561867476848</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45941.561867476848</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45941.561867476848</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45941.561867476848</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45941.561867476848</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45941.561867476848</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45941.561867476848</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45941.561867476848</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45941.561867476848</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45941.561867476848</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45941.561867476848</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45941.561867476848</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45941.561867476848</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45941.561867476848</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45941.561867476848</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45941.561867476848</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45941.561867476848</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45941.561867476848</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45941.561867476848</v>
      </c>
      <c r="H427" s="128"/>
      <c r="I427" s="124" t="str">
        <f>IFERROR(VLOOKUP(D427,DB!A:F,6,0),"")</f>
        <v/>
      </c>
      <c r="J427" s="124" t="str">
        <f>IFERROR(VLOOKUP(D427,DB!A:G,7,0),"")</f>
        <v/>
      </c>
      <c r="K427" s="130"/>
      <c r="L427" s="126" t="str">
        <f>IFERROR(VLOOKUP(D427,DB!A:I,9,0),"")</f>
        <v/>
      </c>
    </row>
    <row r="428" spans="1:12" ht="15" customHeight="1">
      <c r="A428" s="124"/>
      <c r="B428" s="124" t="str">
        <f>IFERROR(VLOOKUP(D428,DB!A:K,11,0),"")</f>
        <v/>
      </c>
      <c r="C428" s="125"/>
      <c r="D428" s="126"/>
      <c r="E428" s="127"/>
      <c r="F428" s="128"/>
      <c r="G428" s="129">
        <f ca="1">IFERROR(NOW()-F428,"")</f>
        <v>45941.561867476848</v>
      </c>
      <c r="H428" s="128"/>
      <c r="I428" s="124" t="str">
        <f>IFERROR(VLOOKUP(D428,DB!A:F,6,0),"")</f>
        <v/>
      </c>
      <c r="J428" s="124" t="str">
        <f>IFERROR(VLOOKUP(D428,DB!A:G,7,0),"")</f>
        <v/>
      </c>
      <c r="K428" s="130"/>
      <c r="L428" s="126" t="str">
        <f>IFERROR(VLOOKUP(D428,DB!A:I,9,0),"")</f>
        <v/>
      </c>
    </row>
    <row r="429" spans="1:12" ht="15" customHeight="1">
      <c r="A429" s="131"/>
      <c r="B429" s="131" t="str">
        <f>IFERROR(VLOOKUP(D429,DB!A:K,11,0),"")</f>
        <v/>
      </c>
      <c r="C429" s="132"/>
      <c r="D429" s="133"/>
      <c r="E429" s="134"/>
      <c r="F429" s="135"/>
      <c r="G429" s="136">
        <f ca="1">IFERROR(NOW()-F429,"")</f>
        <v>45941.561867476848</v>
      </c>
      <c r="H429" s="135"/>
      <c r="I429" s="131" t="str">
        <f>IFERROR(VLOOKUP(D429,DB!A:F,6,0),"")</f>
        <v/>
      </c>
      <c r="J429" s="131" t="str">
        <f>IFERROR(VLOOKUP(D429,DB!A:G,7,0),"")</f>
        <v/>
      </c>
      <c r="K429" s="137"/>
      <c r="L429" s="133" t="str">
        <f>IFERROR(VLOOKUP(D429,DB!A:I,9,0),"")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K10" sqref="K10"/>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0" t="s">
        <v>38953</v>
      </c>
      <c r="B1" s="160" t="s">
        <v>38954</v>
      </c>
      <c r="C1" s="160" t="s">
        <v>38955</v>
      </c>
      <c r="D1" s="160" t="s">
        <v>144</v>
      </c>
      <c r="E1" s="160" t="s">
        <v>38956</v>
      </c>
      <c r="F1" s="161" t="s">
        <v>38957</v>
      </c>
      <c r="G1" s="162" t="s">
        <v>38958</v>
      </c>
      <c r="H1" s="161" t="s">
        <v>38959</v>
      </c>
      <c r="I1" s="160" t="s">
        <v>38960</v>
      </c>
      <c r="J1" s="160" t="s">
        <v>38961</v>
      </c>
      <c r="K1" s="160" t="s">
        <v>38962</v>
      </c>
      <c r="L1" s="160" t="s">
        <v>8</v>
      </c>
      <c r="M1" s="97"/>
    </row>
    <row r="2" spans="1:13" ht="15">
      <c r="A2" s="37" t="s">
        <v>39060</v>
      </c>
      <c r="B2" s="37" t="str">
        <f>IFERROR(VLOOKUP(D2,DB!A:K,11,0),"")</f>
        <v>R5</v>
      </c>
      <c r="C2" s="37">
        <v>3</v>
      </c>
      <c r="D2" s="123" t="s">
        <v>36000</v>
      </c>
      <c r="E2" s="37" t="s">
        <v>38964</v>
      </c>
      <c r="F2" s="38">
        <v>45891.832060185188</v>
      </c>
      <c r="G2" s="155">
        <f ca="1">IFERROR(NOW()-F2,"")</f>
        <v>49.729807291660109</v>
      </c>
      <c r="H2" s="38">
        <v>45891.790393518517</v>
      </c>
      <c r="I2" s="37" t="str">
        <f>IFERROR(VLOOKUP(D2,DB!A:F,6,0),"")</f>
        <v>Generator-SG</v>
      </c>
      <c r="J2" s="37" t="str">
        <f>IFERROR(VLOOKUP(D2,DB!A:G,7,0),"")</f>
        <v>Vandalized</v>
      </c>
      <c r="K2" s="37" t="s">
        <v>39061</v>
      </c>
      <c r="L2" s="37" t="str">
        <f>IFERROR(VLOOKUP(D2,DB!A:I,9,0),"")</f>
        <v>Latis</v>
      </c>
      <c r="M2" s="122"/>
    </row>
    <row r="3" spans="1:13" ht="30.75">
      <c r="A3" s="37" t="s">
        <v>39062</v>
      </c>
      <c r="B3" s="37" t="str">
        <f>IFERROR(VLOOKUP(D3,DB!A:K,11,0),"")</f>
        <v>R5</v>
      </c>
      <c r="C3" s="37">
        <v>1</v>
      </c>
      <c r="D3" s="37" t="s">
        <v>31295</v>
      </c>
      <c r="E3" s="37" t="s">
        <v>38969</v>
      </c>
      <c r="F3" s="38">
        <v>45926.188877314817</v>
      </c>
      <c r="G3" s="155">
        <f t="shared" ref="G3" ca="1" si="0">IFERROR(NOW()-F3,"")</f>
        <v>15.372990162031783</v>
      </c>
      <c r="H3" s="38">
        <v>45926.158159722225</v>
      </c>
      <c r="I3" s="37" t="str">
        <f>IFERROR(VLOOKUP(D3,DB!A:F,6,0),"")</f>
        <v>SCECO</v>
      </c>
      <c r="J3" s="37" t="str">
        <f>IFERROR(VLOOKUP(D3,DB!A:G,7,0),"")</f>
        <v>Good</v>
      </c>
      <c r="K3" s="37" t="s">
        <v>39063</v>
      </c>
      <c r="L3" s="37" t="str">
        <f>IFERROR(VLOOKUP(D3,DB!A:I,9,0),"")</f>
        <v>Latis</v>
      </c>
      <c r="M3" s="122"/>
    </row>
    <row r="4" spans="1:13" ht="15">
      <c r="A4" s="37" t="s">
        <v>39064</v>
      </c>
      <c r="B4" s="37" t="str">
        <f>IFERROR(VLOOKUP(D4,DB!A:K,11,0),"")</f>
        <v>R5</v>
      </c>
      <c r="C4" s="37">
        <v>4</v>
      </c>
      <c r="D4" s="37" t="s">
        <v>38158</v>
      </c>
      <c r="E4" s="37" t="s">
        <v>38964</v>
      </c>
      <c r="F4" s="38">
        <v>45941.515034722222</v>
      </c>
      <c r="G4" s="39">
        <f t="shared" ref="G4:G31" ca="1" si="1">IFERROR(NOW()-F4,"")</f>
        <v>4.6832754625938833E-2</v>
      </c>
      <c r="H4" s="38">
        <v>45941.508090277777</v>
      </c>
      <c r="I4" s="37" t="str">
        <f>IFERROR(VLOOKUP(D4,DB!A:F,6,0),"")</f>
        <v>Generator-SG</v>
      </c>
      <c r="J4" s="37" t="str">
        <f>IFERROR(VLOOKUP(D4,DB!A:G,7,0),"")</f>
        <v>Haj Removal</v>
      </c>
      <c r="K4" s="37" t="s">
        <v>39065</v>
      </c>
      <c r="L4" s="37" t="str">
        <f>IFERROR(VLOOKUP(D4,DB!A:I,9,0),"")</f>
        <v>Latis</v>
      </c>
    </row>
    <row r="5" spans="1:13" ht="15">
      <c r="A5" s="37"/>
      <c r="B5" s="37" t="str">
        <f>IFERROR(VLOOKUP(D5,DB!A:K,11,0),"")</f>
        <v/>
      </c>
      <c r="C5" s="37"/>
      <c r="D5" s="37"/>
      <c r="E5" s="37"/>
      <c r="F5" s="38"/>
      <c r="G5" s="39">
        <f t="shared" ca="1" si="1"/>
        <v>45941.561867476848</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45941.561867476848</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45941.561867476848</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45941.561867476848</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45941.561867476848</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45941.561867476848</v>
      </c>
      <c r="H10" s="38"/>
      <c r="I10" s="37" t="str">
        <f>IFERROR(VLOOKUP(D10,DB!A:F,6,0),"")</f>
        <v/>
      </c>
      <c r="J10" s="37" t="str">
        <f>IFERROR(VLOOKUP(D10,DB!A:G,7,0),"")</f>
        <v/>
      </c>
      <c r="K10" s="37"/>
      <c r="L10" s="37" t="str">
        <f>IFERROR(VLOOKUP(D10,DB!A:I,9,0),"")</f>
        <v/>
      </c>
    </row>
    <row r="11" spans="1:13" ht="15">
      <c r="A11" s="81"/>
      <c r="B11" s="81" t="str">
        <f>IFERROR(VLOOKUP(D11,DB!A:K,11,0),"")</f>
        <v/>
      </c>
      <c r="C11" s="81"/>
      <c r="D11" s="81"/>
      <c r="E11" s="81"/>
      <c r="F11" s="120"/>
      <c r="G11" s="121">
        <f t="shared" ca="1" si="1"/>
        <v>45941.561867476848</v>
      </c>
      <c r="H11" s="120"/>
      <c r="I11" s="81" t="str">
        <f>IFERROR(VLOOKUP(D11,DB!A:F,6,0),"")</f>
        <v/>
      </c>
      <c r="J11" s="81" t="str">
        <f>IFERROR(VLOOKUP(D11,DB!A:G,7,0),"")</f>
        <v/>
      </c>
      <c r="K11" s="81"/>
      <c r="L11" s="81" t="str">
        <f>IFERROR(VLOOKUP(D11,DB!A:I,9,0),"")</f>
        <v/>
      </c>
    </row>
    <row r="12" spans="1:13" ht="15">
      <c r="A12" s="37"/>
      <c r="B12" s="37" t="str">
        <f>IFERROR(VLOOKUP(D12,DB!A:K,11,0),"")</f>
        <v/>
      </c>
      <c r="C12" s="37"/>
      <c r="D12" s="37"/>
      <c r="E12" s="37"/>
      <c r="F12" s="38"/>
      <c r="G12" s="39">
        <f t="shared" ca="1" si="1"/>
        <v>45941.561867476848</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45941.561867476848</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45941.561867476848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45941.561867476848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45941.561867476848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45941.561867476848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45941.561867476848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45941.561867476848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45941.561867476848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45941.561867476848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45941.561867476848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45941.561867476848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45941.561867476848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45941.561867476848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45941.561867476848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45941.561867476848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45941.561867476848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45941.561867476848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45941.561867476848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45941.561867476848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ref="G32:G63" ca="1" si="2">IFERROR(NOW()-F32,"")</f>
        <v>45941.561867476848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45941.561867476848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45941.561867476848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45941.561867476848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45941.561867476848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45941.561867476848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45941.561867476848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45941.561867476848</v>
      </c>
      <c r="H39" s="38"/>
      <c r="I39" s="37" t="str">
        <f>IFERROR(VLOOKUP(D39,DB!A:F,6,0),"")</f>
        <v/>
      </c>
      <c r="J39" s="37" t="str">
        <f>IFERROR(VLOOKUP(D39,DB!A:G,7,0),"")</f>
        <v/>
      </c>
      <c r="K39" s="37"/>
      <c r="L39" s="37" t="str">
        <f>IFERROR(VLOOKUP(D39,DB!A:I,9,0),"")</f>
        <v/>
      </c>
    </row>
    <row r="40" spans="1:12" ht="15">
      <c r="A40" s="81"/>
      <c r="B40" s="81" t="str">
        <f>IFERROR(VLOOKUP(D40,DB!A:K,11,0),"")</f>
        <v/>
      </c>
      <c r="C40" s="81"/>
      <c r="D40" s="81"/>
      <c r="E40" s="81"/>
      <c r="F40" s="120"/>
      <c r="G40" s="121">
        <f t="shared" ca="1" si="2"/>
        <v>45941.561867476848</v>
      </c>
      <c r="H40" s="120"/>
      <c r="I40" s="81" t="str">
        <f>IFERROR(VLOOKUP(D40,DB!A:F,6,0),"")</f>
        <v/>
      </c>
      <c r="J40" s="81" t="str">
        <f>IFERROR(VLOOKUP(D40,DB!A:G,7,0),"")</f>
        <v/>
      </c>
      <c r="K40" s="81"/>
      <c r="L40" s="81" t="str">
        <f>IFERROR(VLOOKUP(D40,DB!A:I,9,0),"")</f>
        <v/>
      </c>
    </row>
    <row r="41" spans="1:12" ht="15">
      <c r="A41" s="37"/>
      <c r="B41" s="37" t="str">
        <f>IFERROR(VLOOKUP(D41,DB!A:K,11,0),"")</f>
        <v/>
      </c>
      <c r="C41" s="37"/>
      <c r="D41" s="37"/>
      <c r="E41" s="37"/>
      <c r="F41" s="38"/>
      <c r="G41" s="39">
        <f t="shared" ca="1" si="2"/>
        <v>45941.561867476848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45941.561867476848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45941.561867476848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45941.561867476848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45941.561867476848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45941.561867476848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45941.561867476848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45941.561867476848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45941.561867476848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45941.561867476848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45941.561867476848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45941.561867476848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45941.561867476848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45941.561867476848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45941.561867476848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45941.561867476848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45941.561867476848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45941.561867476848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45941.561867476848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45941.561867476848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45941.561867476848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45941.561867476848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45941.561867476848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ref="G64:G95" ca="1" si="3">IFERROR(NOW()-F64,"")</f>
        <v>45941.561867476848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45941.561867476848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45941.561867476848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45941.561867476848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45941.561867476848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45941.561867476848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45941.561867476848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45941.561867476848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45941.561867476848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45941.561867476848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45941.561867476848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45941.561867476848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45941.561867476848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45941.561867476848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45941.561867476848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45941.561867476848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45941.561867476848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45941.561867476848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45941.561867476848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45941.561867476848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45941.561867476848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45941.561867476848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45941.561867476848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45941.561867476848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45941.561867476848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45941.561867476848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45941.561867476848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45941.561867476848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3"/>
        <v>45941.561867476848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45941.561867476848</v>
      </c>
      <c r="H93" s="38"/>
      <c r="I93" s="37" t="str">
        <f>IFERROR(VLOOKUP(D93,DB!A:F,6,0),"")</f>
        <v/>
      </c>
      <c r="J93" s="37" t="str">
        <f>IFERROR(VLOOKUP(D93,DB!A:G,7,0),"")</f>
        <v/>
      </c>
      <c r="K93" s="37"/>
      <c r="L93" s="37" t="str">
        <f>IFERROR(VLOOKUP(D93,DB!A:I,9,0),"")</f>
        <v/>
      </c>
    </row>
    <row r="94" spans="1:12" ht="15">
      <c r="A94" s="81"/>
      <c r="B94" s="81" t="str">
        <f>IFERROR(VLOOKUP(D94,DB!A:K,11,0),"")</f>
        <v/>
      </c>
      <c r="C94" s="81"/>
      <c r="D94" s="81"/>
      <c r="E94" s="81"/>
      <c r="F94" s="120"/>
      <c r="G94" s="121">
        <f t="shared" ca="1" si="3"/>
        <v>45941.561867476848</v>
      </c>
      <c r="H94" s="120"/>
      <c r="I94" s="81" t="str">
        <f>IFERROR(VLOOKUP(D94,DB!A:F,6,0),"")</f>
        <v/>
      </c>
      <c r="J94" s="81" t="str">
        <f>IFERROR(VLOOKUP(D94,DB!A:G,7,0),"")</f>
        <v/>
      </c>
      <c r="K94" s="81"/>
      <c r="L94" s="81" t="str">
        <f>IFERROR(VLOOKUP(D94,DB!A:I,9,0),"")</f>
        <v/>
      </c>
    </row>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6" ht="15"/>
    <row r="757" ht="15"/>
    <row r="764" ht="15"/>
    <row r="767" ht="15"/>
    <row r="769" ht="15"/>
    <row r="772" ht="15"/>
    <row r="780" ht="15"/>
    <row r="781" ht="15"/>
    <row r="783" ht="15"/>
    <row r="784" ht="15"/>
    <row r="788" ht="15"/>
    <row r="789" ht="15"/>
    <row r="791" ht="15"/>
    <row r="792" ht="15"/>
    <row r="793" ht="15"/>
    <row r="794" ht="15"/>
    <row r="795" ht="15"/>
    <row r="796" ht="15"/>
    <row r="797" ht="15"/>
    <row r="798"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7" ht="15"/>
    <row r="828"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5" ht="15"/>
    <row r="893" ht="15"/>
    <row r="894" ht="15"/>
    <row r="896" ht="15"/>
    <row r="897" ht="15"/>
    <row r="898" ht="15"/>
    <row r="900" ht="15"/>
    <row r="901" ht="15"/>
    <row r="905" ht="15"/>
    <row r="906" ht="15"/>
    <row r="908" ht="15"/>
    <row r="909" ht="15"/>
    <row r="911" ht="15"/>
    <row r="912" ht="15"/>
    <row r="913" ht="15"/>
    <row r="914" ht="15"/>
    <row r="915" ht="15"/>
    <row r="916" ht="15"/>
    <row r="917" ht="15"/>
    <row r="918" ht="15"/>
    <row r="919" ht="15"/>
    <row r="921" ht="15"/>
    <row r="922"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4" ht="15"/>
    <row r="965" ht="15"/>
    <row r="967" ht="15"/>
    <row r="968" ht="15"/>
    <row r="969" ht="15"/>
    <row r="970" ht="15"/>
    <row r="971" ht="15"/>
    <row r="972" ht="15"/>
    <row r="973" ht="15"/>
    <row r="974" ht="15"/>
    <row r="976" ht="15"/>
    <row r="977" ht="15"/>
    <row r="979" ht="15"/>
    <row r="980" ht="15"/>
    <row r="983" ht="15"/>
    <row r="984" ht="15"/>
    <row r="987" ht="15"/>
    <row r="990" ht="15"/>
    <row r="991" ht="15"/>
    <row r="993" ht="15"/>
    <row r="994" ht="15"/>
    <row r="996" ht="15"/>
    <row r="997"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21" ht="15"/>
    <row r="1192" ht="15"/>
    <row r="1193" ht="15"/>
    <row r="1195" ht="15"/>
    <row r="1196" ht="15"/>
    <row r="1203" ht="15"/>
    <row r="1204" ht="15"/>
    <row r="1205" ht="15"/>
    <row r="1206" ht="15"/>
    <row r="1207" ht="15"/>
    <row r="1208" ht="15"/>
    <row r="1211" ht="15"/>
    <row r="1212" ht="15"/>
    <row r="1213" ht="15"/>
    <row r="1214" ht="15"/>
    <row r="1215" ht="15"/>
    <row r="1216" ht="15"/>
    <row r="1217"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8" ht="15"/>
    <row r="1240" ht="15"/>
    <row r="1241" ht="15"/>
    <row r="1242" ht="15"/>
    <row r="1243" ht="15"/>
    <row r="1244" ht="15"/>
    <row r="1245" ht="15"/>
    <row r="1246" ht="15"/>
    <row r="1247" ht="15"/>
    <row r="1248" ht="15"/>
    <row r="1249" ht="15"/>
    <row r="1250" ht="15"/>
    <row r="1251" ht="15"/>
    <row r="1252" ht="15"/>
    <row r="1253" ht="15"/>
    <row r="1254" ht="15"/>
    <row r="1255" ht="15"/>
    <row r="1256" ht="15"/>
    <row r="1257" ht="15"/>
    <row r="1260" ht="15"/>
    <row r="1267" ht="15"/>
    <row r="1270" ht="15"/>
    <row r="1271" ht="15"/>
    <row r="1273" ht="15"/>
    <row r="1274" ht="15"/>
    <row r="1275" ht="15"/>
    <row r="1278" ht="15"/>
    <row r="1279" ht="15"/>
    <row r="1282" ht="15"/>
    <row r="1284" ht="15"/>
    <row r="1285" ht="15"/>
    <row r="1287" ht="15"/>
    <row r="1288" ht="15"/>
    <row r="1290" ht="15"/>
    <row r="1291"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4" ht="15"/>
    <row r="1315" ht="15"/>
    <row r="1317" ht="15"/>
    <row r="1325" ht="15"/>
    <row r="1327" ht="15"/>
    <row r="1328" ht="15"/>
    <row r="1329" ht="15"/>
    <row r="1330" ht="15"/>
    <row r="1331" ht="15"/>
    <row r="1332" ht="15"/>
    <row r="1333" ht="15"/>
    <row r="1334" ht="15"/>
    <row r="1335" ht="15"/>
    <row r="1336" ht="15"/>
    <row r="1337" ht="15"/>
    <row r="1338" ht="15"/>
    <row r="1339" ht="15"/>
    <row r="1340" ht="15"/>
    <row r="1341" ht="15"/>
    <row r="1342" ht="15"/>
    <row r="1343" ht="15"/>
    <row r="1345" ht="15"/>
    <row r="1349" ht="15"/>
    <row r="1350" ht="15"/>
    <row r="1351" ht="15"/>
    <row r="1353" ht="15"/>
    <row r="1354" ht="15"/>
    <row r="1355" ht="15"/>
    <row r="1356" ht="15"/>
    <row r="1357" ht="15"/>
    <row r="1358" ht="15"/>
    <row r="1359" ht="15"/>
    <row r="1360" ht="15"/>
    <row r="1361" ht="15"/>
    <row r="1364" ht="15"/>
    <row r="1365" ht="15"/>
    <row r="1367" ht="15"/>
    <row r="1368" ht="15"/>
    <row r="1369" ht="15"/>
    <row r="1370" ht="15"/>
    <row r="1372" ht="15"/>
    <row r="1374" ht="15"/>
    <row r="1378" ht="15"/>
  </sheetData>
  <dataValidations count="2">
    <dataValidation allowBlank="1" showInputMessage="1" showErrorMessage="1" sqref="E1" xr:uid="{920C6338-E771-4DAE-8C89-92A9093EA4DE}"/>
    <dataValidation type="list" allowBlank="1" showInputMessage="1" showErrorMessage="1" sqref="E2:E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8"/>
  <sheetViews>
    <sheetView tabSelected="1"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39066</v>
      </c>
      <c r="B2" s="146" t="s">
        <v>5398</v>
      </c>
      <c r="C2" s="145">
        <v>1</v>
      </c>
      <c r="D2" s="146" t="s">
        <v>34463</v>
      </c>
      <c r="E2" s="145" t="s">
        <v>39067</v>
      </c>
      <c r="F2" s="147">
        <v>45926.772847222222</v>
      </c>
      <c r="G2" s="148">
        <f ca="1">IFERROR(NOW()-F2,"-")</f>
        <v>14.789020254625939</v>
      </c>
      <c r="H2" s="149">
        <v>45927.449074074102</v>
      </c>
      <c r="I2" s="146" t="str">
        <f>IFERROR(VLOOKUP(D2,DB!A:F,6,0),"")</f>
        <v>SCECO</v>
      </c>
      <c r="J2" s="146" t="str">
        <f>IFERROR(VLOOKUP(D2,DB!A:G,7,0),"")</f>
        <v>Weak</v>
      </c>
      <c r="K2" s="145" t="s">
        <v>39068</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39069</v>
      </c>
      <c r="B3" s="146" t="str">
        <f>IFERROR(VLOOKUP(D3,DB!A:K,11,0),"")</f>
        <v>R6</v>
      </c>
      <c r="C3" s="145">
        <v>1</v>
      </c>
      <c r="D3" s="146" t="s">
        <v>34282</v>
      </c>
      <c r="E3" s="145" t="s">
        <v>38964</v>
      </c>
      <c r="F3" s="149">
        <v>45939.529062499998</v>
      </c>
      <c r="G3" s="148">
        <f ca="1">IFERROR(NOW()-F3,"-")</f>
        <v>2.032804976850457</v>
      </c>
      <c r="H3" s="149">
        <v>45927.987534722219</v>
      </c>
      <c r="I3" s="146" t="str">
        <f>IFERROR(VLOOKUP(D3,DB!A:F,6,0),"")</f>
        <v>SCECO</v>
      </c>
      <c r="J3" s="146" t="str">
        <f>IFERROR(VLOOKUP(D3,DB!A:G,7,0),"")</f>
        <v>Vandalized</v>
      </c>
      <c r="K3" s="145" t="s">
        <v>39070</v>
      </c>
      <c r="L3" s="146" t="str">
        <f>IFERROR(VLOOKUP(D3,DB!A:I,9,0),"")</f>
        <v>Latis</v>
      </c>
    </row>
    <row r="4" spans="1:16383" ht="31.5" customHeight="1">
      <c r="A4" s="145" t="s">
        <v>39071</v>
      </c>
      <c r="B4" s="146" t="s">
        <v>5398</v>
      </c>
      <c r="C4" s="145">
        <v>1</v>
      </c>
      <c r="D4" s="146" t="s">
        <v>32861</v>
      </c>
      <c r="E4" s="145" t="s">
        <v>39067</v>
      </c>
      <c r="F4" s="147">
        <v>45933.880972222221</v>
      </c>
      <c r="G4" s="148">
        <f ca="1">IFERROR(NOW()-F4,"-")</f>
        <v>7.680895254627103</v>
      </c>
      <c r="H4" s="149">
        <v>45929.455266203702</v>
      </c>
      <c r="I4" s="146" t="str">
        <f>IFERROR(VLOOKUP(D4,DB!A:F,6,0),"")</f>
        <v>SCECO</v>
      </c>
      <c r="J4" s="146" t="str">
        <f>IFERROR(VLOOKUP(D4,DB!A:G,7,0),"")</f>
        <v>In progress</v>
      </c>
      <c r="K4" s="145" t="s">
        <v>39072</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39073</v>
      </c>
      <c r="B5" s="146" t="s">
        <v>5398</v>
      </c>
      <c r="C5" s="145">
        <v>1</v>
      </c>
      <c r="D5" s="146" t="s">
        <v>33408</v>
      </c>
      <c r="E5" s="145" t="s">
        <v>38964</v>
      </c>
      <c r="F5" s="147">
        <v>45941.023958333331</v>
      </c>
      <c r="G5" s="148">
        <f ca="1">IFERROR(NOW()-F5,"-")</f>
        <v>0.53790914351702668</v>
      </c>
      <c r="H5" s="149">
        <v>45934.470231481479</v>
      </c>
      <c r="I5" s="146" t="str">
        <f>IFERROR(VLOOKUP(D5,DB!A:F,6,0),"")</f>
        <v>SCECO</v>
      </c>
      <c r="J5" s="146" t="str">
        <f>IFERROR(VLOOKUP(D5,DB!A:G,7,0),"")</f>
        <v>Dead</v>
      </c>
      <c r="K5" s="145" t="s">
        <v>39072</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39074</v>
      </c>
      <c r="B6" s="106" t="str">
        <f>IFERROR(VLOOKUP(D6,DB!A:K,11,0),"")</f>
        <v>R6</v>
      </c>
      <c r="C6" s="108">
        <v>1</v>
      </c>
      <c r="D6" s="106" t="s">
        <v>37777</v>
      </c>
      <c r="E6" s="153" t="s">
        <v>38964</v>
      </c>
      <c r="F6" s="110">
        <v>45941.521770833337</v>
      </c>
      <c r="G6" s="78">
        <f ca="1">IFERROR(NOW()-F6,"-")</f>
        <v>4.0096643511787988E-2</v>
      </c>
      <c r="H6" s="110">
        <v>45941.515902777777</v>
      </c>
      <c r="I6" s="106" t="str">
        <f>IFERROR(VLOOKUP(D6,DB!A:F,6,0),"")</f>
        <v>Generator-SG</v>
      </c>
      <c r="J6" s="105" t="str">
        <f>IFERROR(VLOOKUP(D6,DB!A:G,7,0),"")</f>
        <v>Vandalized</v>
      </c>
      <c r="K6" s="111" t="s">
        <v>39075</v>
      </c>
      <c r="L6" s="112" t="str">
        <f>IFERROR(VLOOKUP(D6,DB!A:I,9,0),"")</f>
        <v>Latis</v>
      </c>
    </row>
    <row r="7" spans="1:16383" ht="31.5" customHeight="1">
      <c r="A7"/>
      <c r="B7" s="106" t="str">
        <f>IFERROR(VLOOKUP(D7,DB!A:K,11,0),"")</f>
        <v/>
      </c>
      <c r="C7" s="108"/>
      <c r="D7" s="106"/>
      <c r="E7" s="109"/>
      <c r="F7" s="110"/>
      <c r="G7" s="78">
        <f ca="1">IFERROR(NOW()-F7,"-")</f>
        <v>45941.561867476848</v>
      </c>
      <c r="H7" s="110"/>
      <c r="I7" s="106" t="str">
        <f>IFERROR(VLOOKUP(D7,DB!A:F,6,0),"")</f>
        <v/>
      </c>
      <c r="J7" s="105" t="str">
        <f>IFERROR(VLOOKUP(D7,DB!A:G,7,0),"")</f>
        <v/>
      </c>
      <c r="K7" s="111"/>
      <c r="L7" s="112" t="str">
        <f>IFERROR(VLOOKUP(D7,DB!A:I,9,0),"")</f>
        <v/>
      </c>
    </row>
    <row r="8" spans="1:16383" ht="31.5" customHeight="1">
      <c r="A8" s="107"/>
      <c r="B8" s="106" t="str">
        <f>IFERROR(VLOOKUP(D8,DB!A:K,11,0),"")</f>
        <v/>
      </c>
      <c r="C8" s="108"/>
      <c r="D8" s="106"/>
      <c r="E8" s="109"/>
      <c r="F8" s="110"/>
      <c r="G8" s="78">
        <f ca="1">IFERROR(NOW()-F8,"-")</f>
        <v>45941.561867476848</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06"/>
      <c r="E9" s="109"/>
      <c r="F9" s="110"/>
      <c r="G9" s="78">
        <f ca="1">IFERROR(NOW()-F9,"-")</f>
        <v>45941.561867476848</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45941.561867476848</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45941.561867476848</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45941.561867476848</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45941.561867476848</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45941.561867476848</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45941.561867476848</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45941.561867476848</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45941.561867476848</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45941.561867476848</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45941.561867476848</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45941.561867476848</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45941.561867476848</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45941.561867476848</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45941.561867476848</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45941.561867476848</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45941.561867476848</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45941.561867476848</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45941.561867476848</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45941.561867476848</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45941.561867476848</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45941.561867476848</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45941.561867476848</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45941.561867476848</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45941.561867476848</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45941.561867476848</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45941.561867476848</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45941.561867476848</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45941.561867476848</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45941.561867476848</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45941.561867476848</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45941.561867476848</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45941.561867476848</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45941.561867476848</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45941.561867476848</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45941.561867476848</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45941.561867476848</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45941.561867476848</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45941.561867476848</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45941.561867476848</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45941.561867476848</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45941.561867476848</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45941.561867476848</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45941.561867476848</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45941.561867476848</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45941.561867476848</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45941.561867476848</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45941.561867476848</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45941.561867476848</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45941.561867476848</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45941.561867476848</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45941.561867476848</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45941.561867476848</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45941.561867476848</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45941.561867476848</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45941.561867476848</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45941.561867476848</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45941.561867476848</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45941.561867476848</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45941.561867476848</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45941.561867476848</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45941.561867476848</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45941.561867476848</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45941.561867476848</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45941.561867476848</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45941.561867476848</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45941.561867476848</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45941.561867476848</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45941.561867476848</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45941.561867476848</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45941.561867476848</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45941.561867476848</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45941.561867476848</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45941.561867476848</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45941.561867476848</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45941.561867476848</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45941.561867476848</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45941.561867476848</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45941.561867476848</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45941.561867476848</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45941.561867476848</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45941.561867476848</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45941.561867476848</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45941.561867476848</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45941.561867476848</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45941.561867476848</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45941.561867476848</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45941.561867476848</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45941.561867476848</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45941.561867476848</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45941.561867476848</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45941.561867476848</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45941.561867476848</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45941.561867476848</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45941.561867476848</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45941.561867476848</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45941.561867476848</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45941.561867476848</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45941.561867476848</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45941.561867476848</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45941.561867476848</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45941.561867476848</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45941.561867476848</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45941.561867476848</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45941.561867476848</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45941.561867476848</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45941.561867476848</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45941.561867476848</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45941.561867476848</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45941.561867476848</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45941.561867476848</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45941.561867476848</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45941.561867476848</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45941.561867476848</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45941.561867476848</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45941.561867476848</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45941.561867476848</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45941.561867476848</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45941.561867476848</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45941.561867476848</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45941.561867476848</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45941.561867476848</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45941.561867476848</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45941.561867476848</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45941.561867476848</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45941.561867476848</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45941.561867476848</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45941.561867476848</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45941.561867476848</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45941.561867476848</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45941.561867476848</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45941.561867476848</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45941.561867476848</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45941.561867476848</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45941.561867476848</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45941.561867476848</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45941.561867476848</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45941.561867476848</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45941.561867476848</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45941.561867476848</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45941.561867476848</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45941.561867476848</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45941.561867476848</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45941.561867476848</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45941.561867476848</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45941.561867476848</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45941.561867476848</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45941.561867476848</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45941.561867476848</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45941.561867476848</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45941.561867476848</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45941.561867476848</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45941.561867476848</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45941.561867476848</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45941.561867476848</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45941.561867476848</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45941.561867476848</v>
      </c>
      <c r="H165" s="110"/>
      <c r="I165" s="106" t="str">
        <f>IFERROR(VLOOKUP(D165,DB!A:F,6,0),"")</f>
        <v/>
      </c>
      <c r="J165" s="105" t="str">
        <f>IFERROR(VLOOKUP(D165,DB!A:G,7,0),"")</f>
        <v/>
      </c>
      <c r="K165" s="111"/>
      <c r="L165" s="112" t="str">
        <f>IFERROR(VLOOKUP(D165,DB!A:I,9,0),"")</f>
        <v/>
      </c>
    </row>
    <row r="166" spans="1:12" ht="31.5" customHeight="1">
      <c r="A166" s="107"/>
      <c r="B166" s="106" t="str">
        <f>IFERROR(VLOOKUP(D166,DB!A:K,11,0),"")</f>
        <v/>
      </c>
      <c r="C166" s="108"/>
      <c r="D166" s="106"/>
      <c r="E166" s="109"/>
      <c r="F166" s="110"/>
      <c r="G166" s="78">
        <f ca="1">IFERROR(NOW()-F166,"-")</f>
        <v>45941.561867476848</v>
      </c>
      <c r="H166" s="110"/>
      <c r="I166" s="106" t="str">
        <f>IFERROR(VLOOKUP(D166,DB!A:F,6,0),"")</f>
        <v/>
      </c>
      <c r="J166" s="105" t="str">
        <f>IFERROR(VLOOKUP(D166,DB!A:G,7,0),"")</f>
        <v/>
      </c>
      <c r="K166" s="111"/>
      <c r="L166" s="112" t="str">
        <f>IFERROR(VLOOKUP(D166,DB!A:I,9,0),"")</f>
        <v/>
      </c>
    </row>
    <row r="167" spans="1:12" ht="31.5" customHeight="1">
      <c r="A167" s="107"/>
      <c r="B167" s="106" t="str">
        <f>IFERROR(VLOOKUP(D167,DB!A:K,11,0),"")</f>
        <v/>
      </c>
      <c r="C167" s="108"/>
      <c r="D167" s="106"/>
      <c r="E167" s="109"/>
      <c r="F167" s="110"/>
      <c r="G167" s="78">
        <f ca="1">IFERROR(NOW()-F167,"-")</f>
        <v>45941.561867476848</v>
      </c>
      <c r="H167" s="110"/>
      <c r="I167" s="106" t="str">
        <f>IFERROR(VLOOKUP(D167,DB!A:F,6,0),"")</f>
        <v/>
      </c>
      <c r="J167" s="105" t="str">
        <f>IFERROR(VLOOKUP(D167,DB!A:G,7,0),"")</f>
        <v/>
      </c>
      <c r="K167" s="111"/>
      <c r="L167" s="112" t="str">
        <f>IFERROR(VLOOKUP(D167,DB!A:I,9,0),"")</f>
        <v/>
      </c>
    </row>
    <row r="168" spans="1:12" ht="31.5" customHeight="1">
      <c r="A168" s="107"/>
      <c r="B168" s="106" t="str">
        <f>IFERROR(VLOOKUP(D168,DB!A:K,11,0),"")</f>
        <v/>
      </c>
      <c r="C168" s="108"/>
      <c r="D168" s="106"/>
      <c r="E168" s="109"/>
      <c r="F168" s="110"/>
      <c r="G168" s="78">
        <f ca="1">IFERROR(NOW()-F168,"-")</f>
        <v>45941.561867476848</v>
      </c>
      <c r="H168" s="110"/>
      <c r="I168" s="106" t="str">
        <f>IFERROR(VLOOKUP(D168,DB!A:F,6,0),"")</f>
        <v/>
      </c>
      <c r="J168" s="105" t="str">
        <f>IFERROR(VLOOKUP(D168,DB!A:G,7,0),"")</f>
        <v/>
      </c>
      <c r="K168" s="111"/>
      <c r="L168" s="112" t="str">
        <f>IFERROR(VLOOKUP(D168,DB!A:I,9,0),"")</f>
        <v/>
      </c>
    </row>
  </sheetData>
  <dataValidations count="2">
    <dataValidation allowBlank="1" showInputMessage="1" showErrorMessage="1" sqref="E1" xr:uid="{380493DB-286A-4683-AF55-C78F04945A49}"/>
    <dataValidation type="list" allowBlank="1" showInputMessage="1" showErrorMessage="1" sqref="E3 E5:E16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2025-10-11T10:31:06Z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